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z-fs-01.enz.internal\usershares\mamc\Desktop\"/>
    </mc:Choice>
  </mc:AlternateContent>
  <bookViews>
    <workbookView xWindow="0" yWindow="0" windowWidth="19200" windowHeight="7356"/>
  </bookViews>
  <sheets>
    <sheet name="Travel" sheetId="1" r:id="rId1"/>
    <sheet name="Hospitality" sheetId="2" r:id="rId2"/>
    <sheet name="Gifts and Benefits" sheetId="4" r:id="rId3"/>
    <sheet name="All other expenses" sheetId="3" r:id="rId4"/>
  </sheets>
  <definedNames>
    <definedName name="_xlnm._FilterDatabase" localSheetId="3" hidden="1">'All other expenses'!$A$8:$F$29</definedName>
    <definedName name="_xlnm.Print_Area" localSheetId="3">'All other expenses'!$A$1:$E$31</definedName>
    <definedName name="_xlnm.Print_Area" localSheetId="2">'Gifts and Benefits'!$A$1:$E$13</definedName>
    <definedName name="_xlnm.Print_Area" localSheetId="1">Hospitality!$A$1:$F$27</definedName>
    <definedName name="_xlnm.Print_Area" localSheetId="0">Travel!$A$1:$D$149</definedName>
  </definedNames>
  <calcPr calcId="171026"/>
</workbook>
</file>

<file path=xl/calcChain.xml><?xml version="1.0" encoding="utf-8"?>
<calcChain xmlns="http://schemas.openxmlformats.org/spreadsheetml/2006/main">
  <c r="B144" i="1" l="1"/>
  <c r="B148" i="1"/>
  <c r="B27" i="2"/>
  <c r="B30" i="3"/>
  <c r="B4" i="3"/>
  <c r="B17" i="1"/>
  <c r="B132" i="1"/>
  <c r="B130" i="1"/>
  <c r="B127" i="1"/>
  <c r="B125" i="1"/>
  <c r="B124" i="1"/>
  <c r="B122" i="1"/>
  <c r="B119" i="1"/>
  <c r="B116" i="1"/>
  <c r="B115" i="1"/>
  <c r="B111" i="1"/>
  <c r="B108" i="1"/>
  <c r="B105" i="1"/>
  <c r="B103" i="1"/>
  <c r="B102" i="1"/>
  <c r="B100" i="1"/>
  <c r="B97" i="1"/>
  <c r="B95" i="1"/>
  <c r="B94" i="1"/>
  <c r="B93" i="1"/>
  <c r="B91" i="1"/>
  <c r="B88" i="1"/>
  <c r="B87" i="1"/>
  <c r="B85" i="1"/>
  <c r="B84" i="1"/>
  <c r="B81" i="1"/>
  <c r="B79" i="1"/>
  <c r="B77" i="1"/>
  <c r="B75" i="1"/>
  <c r="B74" i="1"/>
  <c r="B73" i="1"/>
  <c r="B71" i="1"/>
  <c r="B70" i="1"/>
  <c r="B67" i="1"/>
  <c r="B63" i="1"/>
  <c r="B61" i="1"/>
  <c r="B58" i="1"/>
  <c r="B53" i="1"/>
  <c r="B50" i="1"/>
  <c r="B47" i="1"/>
  <c r="B43" i="1"/>
  <c r="B41" i="1"/>
  <c r="B40" i="1"/>
  <c r="B39" i="1"/>
  <c r="B38" i="1"/>
  <c r="B37" i="1"/>
  <c r="B34" i="1"/>
  <c r="B31" i="1"/>
  <c r="B135" i="1"/>
  <c r="B22" i="1"/>
  <c r="B14" i="1"/>
  <c r="B16" i="1"/>
  <c r="B12" i="1"/>
  <c r="B15" i="1"/>
  <c r="B9" i="1"/>
  <c r="B28" i="1"/>
  <c r="B149" i="1"/>
  <c r="B3" i="2"/>
  <c r="D13" i="4"/>
  <c r="B3" i="3"/>
  <c r="B2" i="3"/>
  <c r="B4" i="4"/>
  <c r="B3" i="4"/>
  <c r="B2" i="4"/>
  <c r="B4" i="2"/>
  <c r="B2" i="2"/>
</calcChain>
</file>

<file path=xl/sharedStrings.xml><?xml version="1.0" encoding="utf-8"?>
<sst xmlns="http://schemas.openxmlformats.org/spreadsheetml/2006/main" count="405" uniqueCount="198">
  <si>
    <t>Chief Executive Expense Disclosure</t>
  </si>
  <si>
    <t xml:space="preserve">Organisation Name </t>
  </si>
  <si>
    <t>EDUCATION NEW ZEALAND</t>
  </si>
  <si>
    <t>Chief Executive</t>
  </si>
  <si>
    <t>GRANT MCPHERSON</t>
  </si>
  <si>
    <t>Disclosure period</t>
  </si>
  <si>
    <t>1 July 2016 to 30 June 2017</t>
  </si>
  <si>
    <t>International, domestic and local travel expenses</t>
  </si>
  <si>
    <t xml:space="preserve">
All expenses incurred by CE during international, domestic and local travel. For international travel, group expenses relating to each trip.
</t>
  </si>
  <si>
    <t>International Travel (including  travel within NZ at beginning and end of overseas trip)</t>
  </si>
  <si>
    <t>Date(s)</t>
  </si>
  <si>
    <t>Cost ($)
(inc GST)</t>
  </si>
  <si>
    <t xml:space="preserve">Purpose of trip </t>
  </si>
  <si>
    <t xml:space="preserve">Nature </t>
  </si>
  <si>
    <t>16/07/2016 - 20/07/2016</t>
  </si>
  <si>
    <t>Accompanying Prime Minister of NZ to Jakarta for five days</t>
  </si>
  <si>
    <t xml:space="preserve">Airfares </t>
  </si>
  <si>
    <t>Taxis</t>
  </si>
  <si>
    <t>Accommodation and meals</t>
  </si>
  <si>
    <t>17/10/2016 - 29/10/2016</t>
  </si>
  <si>
    <t>Meeting with British Council and education providers, visiting Berlin office and accompanying the Prime Minister of NZ to New Delhi for thirteen days</t>
  </si>
  <si>
    <t>Airfares</t>
  </si>
  <si>
    <t xml:space="preserve">Rental car </t>
  </si>
  <si>
    <t xml:space="preserve">Accommodation </t>
  </si>
  <si>
    <t>Meals</t>
  </si>
  <si>
    <t>13/05/2017 - 21/05/2017</t>
  </si>
  <si>
    <t>Accompanying the Minister of Tertiary Education, Skills and Employment to Beijing for nine days</t>
  </si>
  <si>
    <t>Accommodation</t>
  </si>
  <si>
    <t>APEC card application fee</t>
  </si>
  <si>
    <t>Passport photo</t>
  </si>
  <si>
    <t>26/05/2017 - 02/06/2017</t>
  </si>
  <si>
    <t>Attending NAFSA 2017 Annual Conference and Expo in Los Angeles for eight days</t>
  </si>
  <si>
    <t>Registration for Community College Luncheon at NAFSA</t>
  </si>
  <si>
    <t>Photos for Visa application</t>
  </si>
  <si>
    <t>Sub total</t>
  </si>
  <si>
    <t>Domestic Travel (within NZ, including travel to and from local airport)</t>
  </si>
  <si>
    <t>Nature</t>
  </si>
  <si>
    <t>Meeting with University of Auckland representatives in Auckland for one day</t>
  </si>
  <si>
    <t>27/07/2016 - 29/07/2016</t>
  </si>
  <si>
    <t>Meeting with Industry and University representatives in Christchurch and Dunedin for three days</t>
  </si>
  <si>
    <t>17/08/2016 - 19/08/2016</t>
  </si>
  <si>
    <t>Attending NZIEC 2016 Annual Conference and ENZ Board meeting in Auckland for three days</t>
  </si>
  <si>
    <t>Parking</t>
  </si>
  <si>
    <t>30/08/2016 - 31/08/2016</t>
  </si>
  <si>
    <t>Attending ASB Bank dinner function in Auckland to discuss the NZ future education for one day</t>
  </si>
  <si>
    <t>Airport parking</t>
  </si>
  <si>
    <t>Attending The Future of Learning - Scoping and Approach Definition Workshop at ASB Head office in Auckland for one day</t>
  </si>
  <si>
    <t>20/09/2016 - 21/09/2016</t>
  </si>
  <si>
    <t xml:space="preserve">Meeting with Queenstown Chamber of Commerce and Study Queenstown representatives in Queenstown for two days </t>
  </si>
  <si>
    <t>23/09/2016 - 24/09/2016</t>
  </si>
  <si>
    <t>Attending Saudi Arabia celebration function at Pasifika Complex in Auckland for two days</t>
  </si>
  <si>
    <t>12/10/2016 - 13/10/2016</t>
  </si>
  <si>
    <t>Attending ENZ Board and, Audit and Risk Committee meeting in Dunedin for two days</t>
  </si>
  <si>
    <t>Accommodation and breakfast for one people, dinner for six people</t>
  </si>
  <si>
    <t>Attending the opening function of Diwali Festival in Auckland for one day</t>
  </si>
  <si>
    <t>Coffee</t>
  </si>
  <si>
    <t>01/12/2016 - 02/12/2016</t>
  </si>
  <si>
    <t>Meeting with China Construction Bank and Academic Colleges Group representatives in Auckland for two days</t>
  </si>
  <si>
    <t xml:space="preserve">Breakfast </t>
  </si>
  <si>
    <t>Meeting with ASB Bank representative in Auckland for one day</t>
  </si>
  <si>
    <t>Attending the Joint Working Group meeting in Dunedin for one day</t>
  </si>
  <si>
    <t>Attending Study Queenstown meeting in Queenstown for one day</t>
  </si>
  <si>
    <t>23/02/2017 - 24/02/2017</t>
  </si>
  <si>
    <t>Attending Christchurch Educated Regional International Education Conference in Christchurch for two days</t>
  </si>
  <si>
    <t>01/03/2017 - 05/03/2017</t>
  </si>
  <si>
    <t>Attending Strategic Insight panel and industry meetings, visiting Auckland office for five days</t>
  </si>
  <si>
    <t>Amend flight booking</t>
  </si>
  <si>
    <t>Booking fee</t>
  </si>
  <si>
    <t>28/03/2017 - 30/03/2017</t>
  </si>
  <si>
    <t>Attending meeting with Mr Li Keqiang, Premier of the State Council of the People's Republic of China in Auckland for three days</t>
  </si>
  <si>
    <t>Attending industry meeting with Dr Kerry Spackman, winner of the KEA NZ World Class Award 2010 in Auckland for one day</t>
  </si>
  <si>
    <t>19/04/2017 - 20/04/2017</t>
  </si>
  <si>
    <t>Attending ENZ Board meeting in Christchurch for two days</t>
  </si>
  <si>
    <t>Amend return flight to Wellington due to rescheduling of a meeting with industry providers</t>
  </si>
  <si>
    <t>9/05/2017 - 10/05/2017</t>
  </si>
  <si>
    <t>Visiting Auckland office and attending dinner with Malaysian Scholarship Funding Agency in Auckland for two days</t>
  </si>
  <si>
    <t>Meeting with University of Waikato, Wintec and Hamilton City Council representatives in Hamilton for one day</t>
  </si>
  <si>
    <t>Meeting with ENZ Board member to discuss Board engagement in Auckland for one day</t>
  </si>
  <si>
    <t>15/06/2017 - 16/06/2017</t>
  </si>
  <si>
    <t>Meeting with AUT representative and attending NZ Story Board meeting in Auckland for two days</t>
  </si>
  <si>
    <t>Dinner</t>
  </si>
  <si>
    <t>Attending ENZ Connect Industry Update in Hamilton for one day</t>
  </si>
  <si>
    <t>Attending Schools International Education Business Association of New Zealand (SIEBA) first annual Hui in Christchurch for one day</t>
  </si>
  <si>
    <t>Attending North Shore ENZ Connect Industry Update and English NZ AGM in Auckland for one day</t>
  </si>
  <si>
    <t>Attending ENZ Connect Industry Update in Dunedin for one day</t>
  </si>
  <si>
    <t>Attending ENZ Connect Industry Update in Christchurch for one day</t>
  </si>
  <si>
    <t>28/06/2017 - 30/06/017</t>
  </si>
  <si>
    <t>Attending ENZ Connect Industry Update, MIT Strategic Planning Workshop and International Education Strategy Launch function in Auckland for three days</t>
  </si>
  <si>
    <t>Petrol</t>
  </si>
  <si>
    <t>Local Travel (within City, excluding travel to airport)</t>
  </si>
  <si>
    <t>Date</t>
  </si>
  <si>
    <t>Purpose of trip</t>
  </si>
  <si>
    <t>Attending the Higher Education Summit</t>
  </si>
  <si>
    <t>Meeting with Department of State Official</t>
  </si>
  <si>
    <t xml:space="preserve">Attending ENZ Global Meet </t>
  </si>
  <si>
    <t>Attending offsite meeting</t>
  </si>
  <si>
    <t>Taxi</t>
  </si>
  <si>
    <t>Meeting with external consultant regarding Latin America workshop</t>
  </si>
  <si>
    <t>Meeting with Pro-Vice-Chancellor of Massey University</t>
  </si>
  <si>
    <t>Meeting with NZ Film Commission representative</t>
  </si>
  <si>
    <t xml:space="preserve">Attending meeting with senior officials of NZ INC. </t>
  </si>
  <si>
    <t>Attending ENZ Connect Industry Update in Wellington</t>
  </si>
  <si>
    <t>Total travel expenses</t>
  </si>
  <si>
    <t>Hospitality</t>
  </si>
  <si>
    <t>All hospitality expenses provided by the CE in the context of his/her job to anyone external to the Public Service or statutory Crown entities.</t>
  </si>
  <si>
    <t xml:space="preserve">Hospitality Offered to Third Parties </t>
  </si>
  <si>
    <t xml:space="preserve">Purpose </t>
  </si>
  <si>
    <t>Reason</t>
  </si>
  <si>
    <t>Location/s</t>
  </si>
  <si>
    <t>Meeting with GM Member of Chartered Accountants Australia and NZ</t>
  </si>
  <si>
    <t>Breakfast meeting (2 people)</t>
  </si>
  <si>
    <t>Building relationship</t>
  </si>
  <si>
    <t>Wellington</t>
  </si>
  <si>
    <t>Meeting with Professor and Deputy Vice-Chancellor, University of Otago and ENZ Board member</t>
  </si>
  <si>
    <t xml:space="preserve">Breakfast meeting (3 people) </t>
  </si>
  <si>
    <t>Meeting with Catapult Leadership Training &amp; Development consultant</t>
  </si>
  <si>
    <t>Dinner meeting (2 people)</t>
  </si>
  <si>
    <t>Discuss professional development for staff</t>
  </si>
  <si>
    <t>Meeting with Waikato Institute of Technology Chief Executive</t>
  </si>
  <si>
    <t>Café meeting (2 people)</t>
  </si>
  <si>
    <t xml:space="preserve">Meeting with NZ Trade and Enterprise staff members </t>
  </si>
  <si>
    <t>Café meeting (3 people)</t>
  </si>
  <si>
    <t xml:space="preserve">Meeting with a Partner of SenateSHJ Auckland </t>
  </si>
  <si>
    <t>Discuss PR approach to India</t>
  </si>
  <si>
    <t>Auckland</t>
  </si>
  <si>
    <t>Meeting with Director of ICHOR</t>
  </si>
  <si>
    <t>Discuss recruitment strategy</t>
  </si>
  <si>
    <t>Meeting with Deputy Chief Executive of Ministry of Business, Innovation and Employment</t>
  </si>
  <si>
    <t xml:space="preserve">Meeting with ENZ staff member </t>
  </si>
  <si>
    <t>Offsite meeting</t>
  </si>
  <si>
    <t>Hosting dinner to farewell a ENZ Senior Leader</t>
  </si>
  <si>
    <t>Dinner (6 people)</t>
  </si>
  <si>
    <t xml:space="preserve">Farewell </t>
  </si>
  <si>
    <t>Meeting with ENZ GM Stakeholders and Communications</t>
  </si>
  <si>
    <t xml:space="preserve">Hosting dinner for Senior Leadership team meeting </t>
  </si>
  <si>
    <t>Dinner meeting (7 people)</t>
  </si>
  <si>
    <t xml:space="preserve">Meeting with the speaker of Latin America Workshop from Australia </t>
  </si>
  <si>
    <t>Lunch meeting (2 people)</t>
  </si>
  <si>
    <t>Discuss education opportunity in Latin America</t>
  </si>
  <si>
    <t>Meeting with external consultant</t>
  </si>
  <si>
    <t>Lunch meeting (3 people)</t>
  </si>
  <si>
    <t>Discuss education opportunity within the creative industry</t>
  </si>
  <si>
    <t>Meeting with Chief Executive of Tourism NZ</t>
  </si>
  <si>
    <t>Meeting with film-making industry participants</t>
  </si>
  <si>
    <t>Lunch meeting (6 people)</t>
  </si>
  <si>
    <t xml:space="preserve">Total  expenses </t>
  </si>
  <si>
    <t>Gifts and Benefits over $50 annual value</t>
  </si>
  <si>
    <t>All gifts, invitations to events and other hospitality, of $50 or more in total value per year, offered to the CE by people external to the organisation</t>
  </si>
  <si>
    <t>Gifts  and hospitality</t>
  </si>
  <si>
    <t>Description</t>
  </si>
  <si>
    <t>Offered by</t>
  </si>
  <si>
    <t>Estimated value (NZ$)
(inc GST)</t>
  </si>
  <si>
    <t>Comments</t>
  </si>
  <si>
    <t>Invitation to a dinner function to discuss the future of education in New Zealand</t>
  </si>
  <si>
    <t>ASB Bank Ltd</t>
  </si>
  <si>
    <t>Value unknown</t>
  </si>
  <si>
    <t>Bottle of wine</t>
  </si>
  <si>
    <t>TNS NZ Ltd</t>
  </si>
  <si>
    <t>Total gifts &amp; benefits</t>
  </si>
  <si>
    <t>All Other Expenses</t>
  </si>
  <si>
    <t>All other expenditure incurred by the chief executive that is not travel, hospitality or gifts</t>
  </si>
  <si>
    <t>Comment / explanation</t>
  </si>
  <si>
    <t>Location</t>
  </si>
  <si>
    <t>Magazine subscription</t>
  </si>
  <si>
    <t>The Economist annual subscription</t>
  </si>
  <si>
    <t>Phone and data</t>
  </si>
  <si>
    <t>Vodafone cell phone charge July 2016</t>
  </si>
  <si>
    <t>New Zealand and Indonesia</t>
  </si>
  <si>
    <t>Vodafone cell phone charge August 2016</t>
  </si>
  <si>
    <t>New Zealand</t>
  </si>
  <si>
    <t xml:space="preserve">Office stationery </t>
  </si>
  <si>
    <t>Writing pad</t>
  </si>
  <si>
    <t>Vodafone cell phone charge September 2016</t>
  </si>
  <si>
    <t>Vodafone cell phone charge October 2016</t>
  </si>
  <si>
    <t>22/11/2016 - 28/11/2016</t>
  </si>
  <si>
    <t>Temporary car park during Wellington office building closure for earthquake building assessment</t>
  </si>
  <si>
    <t>Vodafone cell phone charge November 2016</t>
  </si>
  <si>
    <t>New Zealand, UK and India</t>
  </si>
  <si>
    <t>Vodafone cell phone charge December 2016</t>
  </si>
  <si>
    <t>Vodafone cell phone charge January 2017</t>
  </si>
  <si>
    <t>Vodafone cell phone charge February 2017</t>
  </si>
  <si>
    <t xml:space="preserve">Newspaper subscription </t>
  </si>
  <si>
    <t>The Sydney Morning Herald subscription</t>
  </si>
  <si>
    <t>Membership fee</t>
  </si>
  <si>
    <t>Institute of Financial Professionals NZ Inc.</t>
  </si>
  <si>
    <t>Stationery</t>
  </si>
  <si>
    <t>NZ brand marketing merchandise</t>
  </si>
  <si>
    <t>Vodafone cell phone charges March 2017</t>
  </si>
  <si>
    <t>Institute of Directors annual subscription</t>
  </si>
  <si>
    <t>X-ray Specialist</t>
  </si>
  <si>
    <t>Travel insurance claim</t>
  </si>
  <si>
    <t>Vodafone cell phone charge April 2017</t>
  </si>
  <si>
    <t>Keypad for iPad</t>
  </si>
  <si>
    <t>Vodafone cell phone charge May 2017</t>
  </si>
  <si>
    <t>New Zealand, China and USA</t>
  </si>
  <si>
    <t>Vodafone cell phone charge June 2017</t>
  </si>
  <si>
    <t>New Zealand and USA</t>
  </si>
  <si>
    <t>Total other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</si>
</sst>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d\/mm\/yyyy"/>
  </numFmts>
  <fonts count="1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</cellStyleXfs>
  <cellXfs count="188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2" fillId="0" borderId="8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4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0" borderId="9" xfId="0" applyFont="1" applyBorder="1" applyAlignment="1">
      <alignment wrapText="1"/>
    </xf>
    <xf numFmtId="0" fontId="4" fillId="4" borderId="5" xfId="0" applyFont="1" applyFill="1" applyBorder="1" applyAlignment="1">
      <alignment wrapText="1"/>
    </xf>
    <xf numFmtId="0" fontId="2" fillId="0" borderId="7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0" fillId="0" borderId="0" xfId="0" applyBorder="1" applyAlignment="1">
      <alignment vertical="top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5" borderId="7" xfId="0" applyFont="1" applyFill="1" applyBorder="1" applyAlignment="1">
      <alignment vertical="center" readingOrder="1"/>
    </xf>
    <xf numFmtId="0" fontId="7" fillId="0" borderId="9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5" fillId="7" borderId="12" xfId="0" applyFont="1" applyFill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 readingOrder="1"/>
    </xf>
    <xf numFmtId="0" fontId="9" fillId="0" borderId="0" xfId="0" applyFont="1" applyBorder="1" applyAlignment="1">
      <alignment vertical="center" wrapText="1" readingOrder="1"/>
    </xf>
    <xf numFmtId="0" fontId="13" fillId="0" borderId="0" xfId="0" applyFont="1" applyBorder="1"/>
    <xf numFmtId="0" fontId="7" fillId="0" borderId="0" xfId="0" applyFont="1" applyBorder="1" applyAlignment="1">
      <alignment vertical="center"/>
    </xf>
    <xf numFmtId="0" fontId="0" fillId="0" borderId="9" xfId="0" applyBorder="1" applyAlignment="1">
      <alignment vertical="top"/>
    </xf>
    <xf numFmtId="0" fontId="0" fillId="0" borderId="0" xfId="0" applyBorder="1" applyAlignment="1"/>
    <xf numFmtId="0" fontId="2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2" fillId="8" borderId="7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164" fontId="7" fillId="8" borderId="2" xfId="0" applyNumberFormat="1" applyFont="1" applyFill="1" applyBorder="1" applyAlignment="1">
      <alignment vertical="center" wrapText="1"/>
    </xf>
    <xf numFmtId="164" fontId="2" fillId="5" borderId="2" xfId="0" applyNumberFormat="1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7" fillId="0" borderId="10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11" fillId="0" borderId="9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0" fillId="0" borderId="9" xfId="0" applyFont="1" applyBorder="1" applyAlignment="1">
      <alignment vertical="top" wrapText="1"/>
    </xf>
    <xf numFmtId="164" fontId="11" fillId="0" borderId="0" xfId="1" applyNumberFormat="1" applyFont="1" applyBorder="1" applyAlignment="1">
      <alignment vertical="center" wrapText="1"/>
    </xf>
    <xf numFmtId="164" fontId="0" fillId="0" borderId="0" xfId="1" applyNumberFormat="1" applyFont="1" applyBorder="1" applyAlignment="1">
      <alignment wrapText="1"/>
    </xf>
    <xf numFmtId="0" fontId="11" fillId="0" borderId="10" xfId="0" applyFont="1" applyBorder="1" applyAlignment="1">
      <alignment vertical="center" wrapText="1"/>
    </xf>
    <xf numFmtId="164" fontId="11" fillId="0" borderId="1" xfId="1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0" xfId="0" applyFont="1" applyBorder="1" applyAlignment="1">
      <alignment vertical="top" wrapText="1"/>
    </xf>
    <xf numFmtId="164" fontId="0" fillId="0" borderId="1" xfId="1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2" fillId="8" borderId="10" xfId="0" applyFont="1" applyFill="1" applyBorder="1" applyAlignment="1">
      <alignment vertical="center" wrapText="1"/>
    </xf>
    <xf numFmtId="164" fontId="2" fillId="8" borderId="1" xfId="0" applyNumberFormat="1" applyFont="1" applyFill="1" applyBorder="1" applyAlignment="1">
      <alignment vertical="center"/>
    </xf>
    <xf numFmtId="164" fontId="0" fillId="0" borderId="0" xfId="2" applyNumberFormat="1" applyFont="1" applyBorder="1" applyAlignment="1">
      <alignment wrapText="1"/>
    </xf>
    <xf numFmtId="0" fontId="0" fillId="0" borderId="2" xfId="0" applyBorder="1" applyAlignment="1">
      <alignment wrapText="1"/>
    </xf>
    <xf numFmtId="14" fontId="5" fillId="7" borderId="12" xfId="0" applyNumberFormat="1" applyFont="1" applyFill="1" applyBorder="1" applyAlignment="1">
      <alignment horizontal="left" vertical="center" wrapText="1"/>
    </xf>
    <xf numFmtId="14" fontId="2" fillId="0" borderId="7" xfId="0" applyNumberFormat="1" applyFont="1" applyBorder="1" applyAlignment="1">
      <alignment horizontal="left" wrapText="1"/>
    </xf>
    <xf numFmtId="14" fontId="6" fillId="5" borderId="7" xfId="0" applyNumberFormat="1" applyFont="1" applyFill="1" applyBorder="1" applyAlignment="1">
      <alignment horizontal="left" vertical="center" wrapText="1"/>
    </xf>
    <xf numFmtId="14" fontId="7" fillId="0" borderId="0" xfId="0" applyNumberFormat="1" applyFont="1" applyBorder="1" applyAlignment="1">
      <alignment horizontal="left" wrapText="1"/>
    </xf>
    <xf numFmtId="14" fontId="0" fillId="0" borderId="0" xfId="0" applyNumberFormat="1" applyBorder="1" applyAlignment="1">
      <alignment horizontal="left" vertical="top"/>
    </xf>
    <xf numFmtId="14" fontId="0" fillId="0" borderId="0" xfId="0" applyNumberFormat="1" applyFont="1" applyBorder="1" applyAlignment="1">
      <alignment horizontal="left" wrapText="1"/>
    </xf>
    <xf numFmtId="0" fontId="11" fillId="0" borderId="0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3" fillId="3" borderId="5" xfId="0" applyFont="1" applyFill="1" applyBorder="1" applyAlignment="1">
      <alignment wrapText="1"/>
    </xf>
    <xf numFmtId="0" fontId="3" fillId="6" borderId="5" xfId="0" applyFont="1" applyFill="1" applyBorder="1" applyAlignment="1">
      <alignment wrapText="1"/>
    </xf>
    <xf numFmtId="0" fontId="0" fillId="5" borderId="8" xfId="0" applyFill="1" applyBorder="1" applyAlignment="1"/>
    <xf numFmtId="0" fontId="0" fillId="0" borderId="9" xfId="0" applyFont="1" applyBorder="1" applyAlignment="1">
      <alignment vertical="center" wrapText="1"/>
    </xf>
    <xf numFmtId="164" fontId="0" fillId="0" borderId="0" xfId="1" applyNumberFormat="1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14" fontId="0" fillId="0" borderId="9" xfId="0" applyNumberFormat="1" applyBorder="1" applyAlignment="1">
      <alignment horizontal="left" vertical="center" wrapText="1"/>
    </xf>
    <xf numFmtId="164" fontId="0" fillId="0" borderId="0" xfId="0" applyNumberForma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14" fontId="0" fillId="0" borderId="10" xfId="0" applyNumberFormat="1" applyBorder="1" applyAlignment="1">
      <alignment horizontal="left"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64" fontId="0" fillId="0" borderId="2" xfId="2" applyNumberFormat="1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164" fontId="11" fillId="0" borderId="0" xfId="0" applyNumberFormat="1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164" fontId="11" fillId="0" borderId="0" xfId="0" applyNumberFormat="1" applyFont="1" applyFill="1" applyBorder="1" applyAlignment="1">
      <alignment horizontal="left" vertical="center" wrapText="1"/>
    </xf>
    <xf numFmtId="164" fontId="6" fillId="5" borderId="2" xfId="0" applyNumberFormat="1" applyFont="1" applyFill="1" applyBorder="1" applyAlignment="1">
      <alignment horizontal="left" vertical="center" wrapText="1" readingOrder="1"/>
    </xf>
    <xf numFmtId="43" fontId="7" fillId="0" borderId="1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Font="1" applyBorder="1" applyAlignment="1">
      <alignment wrapText="1"/>
    </xf>
    <xf numFmtId="164" fontId="0" fillId="0" borderId="0" xfId="0" applyNumberFormat="1" applyBorder="1" applyAlignment="1">
      <alignment wrapText="1"/>
    </xf>
    <xf numFmtId="0" fontId="0" fillId="5" borderId="2" xfId="0" applyFont="1" applyFill="1" applyBorder="1" applyAlignment="1"/>
    <xf numFmtId="0" fontId="0" fillId="5" borderId="2" xfId="0" applyFont="1" applyFill="1" applyBorder="1" applyAlignment="1">
      <alignment wrapText="1"/>
    </xf>
    <xf numFmtId="0" fontId="0" fillId="5" borderId="8" xfId="0" applyFont="1" applyFill="1" applyBorder="1" applyAlignment="1">
      <alignment wrapText="1"/>
    </xf>
    <xf numFmtId="0" fontId="6" fillId="5" borderId="7" xfId="0" applyFont="1" applyFill="1" applyBorder="1" applyAlignment="1">
      <alignment vertical="center" wrapText="1" readingOrder="1"/>
    </xf>
    <xf numFmtId="0" fontId="7" fillId="5" borderId="1" xfId="0" applyFont="1" applyFill="1" applyBorder="1" applyAlignment="1">
      <alignment vertical="center" wrapText="1"/>
    </xf>
    <xf numFmtId="164" fontId="7" fillId="5" borderId="2" xfId="0" applyNumberFormat="1" applyFont="1" applyFill="1" applyBorder="1" applyAlignment="1">
      <alignment vertical="center" wrapText="1"/>
    </xf>
    <xf numFmtId="0" fontId="0" fillId="2" borderId="3" xfId="0" applyFont="1" applyFill="1" applyBorder="1" applyAlignment="1"/>
    <xf numFmtId="0" fontId="0" fillId="2" borderId="3" xfId="0" applyFont="1" applyFill="1" applyBorder="1" applyAlignment="1">
      <alignment wrapText="1"/>
    </xf>
    <xf numFmtId="0" fontId="0" fillId="2" borderId="5" xfId="0" applyFont="1" applyFill="1" applyBorder="1" applyAlignment="1">
      <alignment wrapText="1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horizontal="justify" vertical="center"/>
    </xf>
    <xf numFmtId="0" fontId="0" fillId="0" borderId="8" xfId="0" applyBorder="1" applyAlignment="1">
      <alignment wrapText="1"/>
    </xf>
    <xf numFmtId="165" fontId="11" fillId="0" borderId="9" xfId="0" applyNumberFormat="1" applyFont="1" applyBorder="1" applyAlignment="1">
      <alignment horizontal="left" wrapText="1"/>
    </xf>
    <xf numFmtId="165" fontId="11" fillId="0" borderId="9" xfId="0" applyNumberFormat="1" applyFont="1" applyBorder="1" applyAlignment="1">
      <alignment horizontal="left" vertical="center" wrapText="1"/>
    </xf>
    <xf numFmtId="165" fontId="11" fillId="0" borderId="9" xfId="0" applyNumberFormat="1" applyFont="1" applyFill="1" applyBorder="1" applyAlignment="1">
      <alignment horizontal="left" vertical="center" wrapText="1"/>
    </xf>
    <xf numFmtId="165" fontId="0" fillId="0" borderId="9" xfId="0" applyNumberFormat="1" applyBorder="1" applyAlignment="1">
      <alignment horizontal="left" vertical="center" wrapText="1"/>
    </xf>
    <xf numFmtId="165" fontId="0" fillId="0" borderId="10" xfId="0" applyNumberFormat="1" applyBorder="1" applyAlignment="1">
      <alignment horizontal="left" vertical="center" wrapText="1"/>
    </xf>
    <xf numFmtId="165" fontId="0" fillId="0" borderId="7" xfId="0" applyNumberFormat="1" applyBorder="1" applyAlignment="1">
      <alignment horizontal="left" vertical="center" wrapText="1"/>
    </xf>
    <xf numFmtId="165" fontId="11" fillId="0" borderId="7" xfId="0" applyNumberFormat="1" applyFont="1" applyBorder="1" applyAlignment="1">
      <alignment horizontal="left" vertical="center" wrapText="1"/>
    </xf>
    <xf numFmtId="165" fontId="11" fillId="0" borderId="10" xfId="0" applyNumberFormat="1" applyFont="1" applyBorder="1" applyAlignment="1">
      <alignment horizontal="left" vertical="center" wrapText="1"/>
    </xf>
    <xf numFmtId="0" fontId="0" fillId="0" borderId="0" xfId="0" applyFont="1" applyAlignment="1">
      <alignment horizontal="justify" vertical="center"/>
    </xf>
    <xf numFmtId="0" fontId="17" fillId="0" borderId="7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0" xfId="0" applyFont="1" applyFill="1" applyBorder="1" applyAlignment="1">
      <alignment vertical="center" wrapText="1" readingOrder="1"/>
    </xf>
    <xf numFmtId="0" fontId="4" fillId="4" borderId="1" xfId="0" applyFont="1" applyFill="1" applyBorder="1" applyAlignment="1">
      <alignment vertical="center" wrapText="1" readingOrder="1"/>
    </xf>
    <xf numFmtId="0" fontId="4" fillId="4" borderId="11" xfId="0" applyFont="1" applyFill="1" applyBorder="1" applyAlignment="1">
      <alignment vertical="center" wrapText="1" readingOrder="1"/>
    </xf>
    <xf numFmtId="0" fontId="8" fillId="0" borderId="12" xfId="0" applyFont="1" applyBorder="1" applyAlignment="1">
      <alignment vertical="center" wrapText="1" readingOrder="1"/>
    </xf>
    <xf numFmtId="0" fontId="9" fillId="0" borderId="12" xfId="0" applyFont="1" applyBorder="1" applyAlignment="1">
      <alignment vertical="center" wrapText="1" readingOrder="1"/>
    </xf>
    <xf numFmtId="0" fontId="14" fillId="0" borderId="7" xfId="0" applyFont="1" applyFill="1" applyBorder="1" applyAlignment="1">
      <alignment horizontal="center" vertical="center" wrapText="1" readingOrder="1"/>
    </xf>
    <xf numFmtId="0" fontId="15" fillId="0" borderId="2" xfId="0" applyFont="1" applyBorder="1" applyAlignment="1">
      <alignment horizontal="center" vertical="center" wrapText="1" readingOrder="1"/>
    </xf>
    <xf numFmtId="0" fontId="15" fillId="0" borderId="8" xfId="0" applyFont="1" applyBorder="1" applyAlignment="1">
      <alignment horizontal="center" vertical="center" wrapText="1" readingOrder="1"/>
    </xf>
    <xf numFmtId="0" fontId="10" fillId="0" borderId="7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8" xfId="0" applyFont="1" applyFill="1" applyBorder="1" applyAlignment="1">
      <alignment horizontal="center" vertical="center" wrapText="1" readingOrder="1"/>
    </xf>
    <xf numFmtId="0" fontId="4" fillId="3" borderId="7" xfId="0" applyNumberFormat="1" applyFont="1" applyFill="1" applyBorder="1" applyAlignment="1">
      <alignment vertical="center" wrapText="1" readingOrder="1"/>
    </xf>
    <xf numFmtId="0" fontId="4" fillId="3" borderId="2" xfId="0" applyNumberFormat="1" applyFont="1" applyFill="1" applyBorder="1" applyAlignment="1">
      <alignment vertical="center" wrapText="1" readingOrder="1"/>
    </xf>
    <xf numFmtId="0" fontId="4" fillId="6" borderId="7" xfId="0" applyFont="1" applyFill="1" applyBorder="1" applyAlignment="1">
      <alignment vertical="center" readingOrder="1"/>
    </xf>
    <xf numFmtId="0" fontId="4" fillId="6" borderId="2" xfId="0" applyFont="1" applyFill="1" applyBorder="1" applyAlignment="1">
      <alignment vertical="center" readingOrder="1"/>
    </xf>
    <xf numFmtId="0" fontId="0" fillId="0" borderId="0" xfId="0" applyFont="1" applyBorder="1" applyAlignment="1">
      <alignment horizontal="justify" vertical="center"/>
    </xf>
    <xf numFmtId="0" fontId="17" fillId="0" borderId="12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top" wrapText="1"/>
    </xf>
    <xf numFmtId="0" fontId="4" fillId="4" borderId="7" xfId="0" applyFont="1" applyFill="1" applyBorder="1" applyAlignment="1">
      <alignment horizontal="left" vertical="center" wrapText="1" readingOrder="1"/>
    </xf>
    <xf numFmtId="0" fontId="4" fillId="4" borderId="2" xfId="0" applyFont="1" applyFill="1" applyBorder="1" applyAlignment="1">
      <alignment horizontal="left" vertical="center" wrapText="1" readingOrder="1"/>
    </xf>
    <xf numFmtId="0" fontId="0" fillId="0" borderId="2" xfId="0" applyBorder="1" applyAlignment="1">
      <alignment wrapText="1" readingOrder="1"/>
    </xf>
    <xf numFmtId="0" fontId="0" fillId="0" borderId="8" xfId="0" applyBorder="1" applyAlignment="1">
      <alignment wrapText="1" readingOrder="1"/>
    </xf>
    <xf numFmtId="0" fontId="4" fillId="4" borderId="7" xfId="0" applyFont="1" applyFill="1" applyBorder="1" applyAlignment="1">
      <alignment vertical="center" wrapText="1" readingOrder="1"/>
    </xf>
    <xf numFmtId="0" fontId="0" fillId="0" borderId="2" xfId="0" applyBorder="1" applyAlignment="1">
      <alignment wrapText="1"/>
    </xf>
    <xf numFmtId="0" fontId="0" fillId="0" borderId="8" xfId="0" applyBorder="1" applyAlignment="1">
      <alignment wrapText="1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 readingOrder="1"/>
    </xf>
    <xf numFmtId="0" fontId="0" fillId="0" borderId="10" xfId="0" applyBorder="1" applyAlignment="1">
      <alignment vertical="center" wrapText="1" readingOrder="1"/>
    </xf>
    <xf numFmtId="164" fontId="6" fillId="2" borderId="3" xfId="0" applyNumberFormat="1" applyFont="1" applyFill="1" applyBorder="1" applyAlignment="1">
      <alignment horizontal="left" vertical="center" wrapText="1" readingOrder="1"/>
    </xf>
    <xf numFmtId="0" fontId="0" fillId="0" borderId="1" xfId="0" applyBorder="1" applyAlignment="1">
      <alignment horizontal="left" vertical="center" wrapText="1" readingOrder="1"/>
    </xf>
    <xf numFmtId="0" fontId="5" fillId="4" borderId="7" xfId="0" applyFont="1" applyFill="1" applyBorder="1" applyAlignment="1">
      <alignment vertical="center" wrapText="1" readingOrder="1"/>
    </xf>
    <xf numFmtId="0" fontId="5" fillId="4" borderId="2" xfId="0" applyFont="1" applyFill="1" applyBorder="1" applyAlignment="1">
      <alignment vertical="center" wrapText="1" readingOrder="1"/>
    </xf>
    <xf numFmtId="0" fontId="16" fillId="0" borderId="7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 readingOrder="1"/>
    </xf>
  </cellXfs>
  <cellStyles count="4">
    <cellStyle name="Comma" xfId="1" builtinId="3"/>
    <cellStyle name="Currency" xfId="2" builtinId="4"/>
    <cellStyle name="Normal" xfId="0" builtinId="0"/>
    <cellStyle name="Normal 4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X168"/>
  <sheetViews>
    <sheetView tabSelected="1" zoomScaleNormal="100" workbookViewId="0">
      <selection activeCell="G12" sqref="G12"/>
    </sheetView>
  </sheetViews>
  <sheetFormatPr defaultColWidth="9.109375" defaultRowHeight="13.2" x14ac:dyDescent="0.25"/>
  <cols>
    <col min="1" max="1" width="27.44140625" style="6" customWidth="1"/>
    <col min="2" max="2" width="23.5546875" style="1" customWidth="1"/>
    <col min="3" max="3" width="56.33203125" style="1" customWidth="1"/>
    <col min="4" max="4" width="30.6640625" style="1" customWidth="1"/>
    <col min="5" max="6" width="9.109375" style="113"/>
    <col min="7" max="7" width="10.109375" style="113" bestFit="1" customWidth="1"/>
    <col min="8" max="180" width="9.109375" style="113"/>
    <col min="181" max="16384" width="9.109375" style="1"/>
  </cols>
  <sheetData>
    <row r="1" spans="1:180" ht="36" customHeight="1" x14ac:dyDescent="0.25">
      <c r="A1" s="140" t="s">
        <v>0</v>
      </c>
      <c r="B1" s="141"/>
      <c r="C1" s="141"/>
      <c r="D1" s="142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  <c r="EL1" s="128"/>
      <c r="EM1" s="128"/>
      <c r="EN1" s="128"/>
      <c r="EO1" s="128"/>
      <c r="EP1" s="128"/>
      <c r="EQ1" s="128"/>
      <c r="ER1" s="128"/>
      <c r="ES1" s="128"/>
      <c r="ET1" s="128"/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28"/>
      <c r="FS1" s="128"/>
      <c r="FT1" s="128"/>
      <c r="FU1" s="128"/>
      <c r="FV1" s="128"/>
      <c r="FW1" s="128"/>
      <c r="FX1" s="128"/>
    </row>
    <row r="2" spans="1:180" ht="36" customHeight="1" x14ac:dyDescent="0.25">
      <c r="A2" s="30" t="s">
        <v>1</v>
      </c>
      <c r="B2" s="148" t="s">
        <v>2</v>
      </c>
      <c r="C2" s="148"/>
      <c r="D2" s="14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</row>
    <row r="3" spans="1:180" ht="36" customHeight="1" x14ac:dyDescent="0.25">
      <c r="A3" s="30" t="s">
        <v>3</v>
      </c>
      <c r="B3" s="149" t="s">
        <v>4</v>
      </c>
      <c r="C3" s="149"/>
      <c r="D3" s="149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</row>
    <row r="4" spans="1:180" ht="36" customHeight="1" x14ac:dyDescent="0.25">
      <c r="A4" s="30" t="s">
        <v>5</v>
      </c>
      <c r="B4" s="149" t="s">
        <v>6</v>
      </c>
      <c r="C4" s="149"/>
      <c r="D4" s="149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</row>
    <row r="5" spans="1:180" s="3" customFormat="1" ht="36" customHeight="1" x14ac:dyDescent="0.25">
      <c r="A5" s="150" t="s">
        <v>7</v>
      </c>
      <c r="B5" s="151"/>
      <c r="C5" s="151"/>
      <c r="D5" s="152"/>
    </row>
    <row r="6" spans="1:180" s="3" customFormat="1" ht="26.25" customHeight="1" x14ac:dyDescent="0.25">
      <c r="A6" s="153" t="s">
        <v>8</v>
      </c>
      <c r="B6" s="154"/>
      <c r="C6" s="154"/>
      <c r="D6" s="155"/>
    </row>
    <row r="7" spans="1:180" s="4" customFormat="1" ht="19.5" customHeight="1" x14ac:dyDescent="0.3">
      <c r="A7" s="145" t="s">
        <v>9</v>
      </c>
      <c r="B7" s="146"/>
      <c r="C7" s="146"/>
      <c r="D7" s="147"/>
    </row>
    <row r="8" spans="1:180" s="24" customFormat="1" ht="26.4" x14ac:dyDescent="0.25">
      <c r="A8" s="22" t="s">
        <v>10</v>
      </c>
      <c r="B8" s="23" t="s">
        <v>11</v>
      </c>
      <c r="C8" s="23" t="s">
        <v>12</v>
      </c>
      <c r="D8" s="84" t="s">
        <v>13</v>
      </c>
    </row>
    <row r="9" spans="1:180" s="24" customFormat="1" x14ac:dyDescent="0.25">
      <c r="A9" s="53" t="s">
        <v>14</v>
      </c>
      <c r="B9" s="56">
        <f>3456.9+133.7+790</f>
        <v>4380.6000000000004</v>
      </c>
      <c r="C9" s="54" t="s">
        <v>15</v>
      </c>
      <c r="D9" s="85" t="s">
        <v>16</v>
      </c>
    </row>
    <row r="10" spans="1:180" s="24" customFormat="1" x14ac:dyDescent="0.25">
      <c r="A10" s="53"/>
      <c r="B10" s="56">
        <v>95.7</v>
      </c>
      <c r="C10" s="54"/>
      <c r="D10" s="85" t="s">
        <v>17</v>
      </c>
    </row>
    <row r="11" spans="1:180" s="61" customFormat="1" x14ac:dyDescent="0.25">
      <c r="A11" s="58"/>
      <c r="B11" s="59">
        <v>1306.55</v>
      </c>
      <c r="C11" s="60"/>
      <c r="D11" s="86" t="s">
        <v>18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</row>
    <row r="12" spans="1:180" s="24" customFormat="1" ht="39.6" x14ac:dyDescent="0.25">
      <c r="A12" s="53" t="s">
        <v>19</v>
      </c>
      <c r="B12" s="56">
        <f>212.43+18631.36+389+10.13+10.06</f>
        <v>19252.980000000003</v>
      </c>
      <c r="C12" s="54" t="s">
        <v>20</v>
      </c>
      <c r="D12" s="85" t="s">
        <v>21</v>
      </c>
    </row>
    <row r="13" spans="1:180" x14ac:dyDescent="0.25">
      <c r="A13" s="55"/>
      <c r="B13" s="57">
        <v>270.87</v>
      </c>
      <c r="C13" s="127"/>
      <c r="D13" s="114" t="s">
        <v>22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</row>
    <row r="14" spans="1:180" x14ac:dyDescent="0.25">
      <c r="A14" s="55"/>
      <c r="B14" s="57">
        <f>4527.95+464.75-1138.52+967.23+174.84</f>
        <v>4996.25</v>
      </c>
      <c r="C14" s="127"/>
      <c r="D14" s="114" t="s">
        <v>23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</row>
    <row r="15" spans="1:180" x14ac:dyDescent="0.25">
      <c r="A15" s="55"/>
      <c r="B15" s="57">
        <f>44.55+68.89</f>
        <v>113.44</v>
      </c>
      <c r="C15" s="127"/>
      <c r="D15" s="114" t="s">
        <v>17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</row>
    <row r="16" spans="1:180" s="64" customFormat="1" x14ac:dyDescent="0.25">
      <c r="A16" s="62"/>
      <c r="B16" s="63">
        <f>45.32+103.74+113.82+79.03+61.12+58.74</f>
        <v>461.77</v>
      </c>
      <c r="C16" s="49"/>
      <c r="D16" s="50" t="s">
        <v>24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</row>
    <row r="17" spans="1:180" ht="26.4" x14ac:dyDescent="0.25">
      <c r="A17" s="90" t="s">
        <v>25</v>
      </c>
      <c r="B17" s="91">
        <f>133.7+7998.89+1300.04</f>
        <v>9432.630000000001</v>
      </c>
      <c r="C17" s="81" t="s">
        <v>26</v>
      </c>
      <c r="D17" s="92" t="s">
        <v>21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  <c r="FW17" s="128"/>
      <c r="FX17" s="128"/>
    </row>
    <row r="18" spans="1:180" x14ac:dyDescent="0.25">
      <c r="A18" s="55"/>
      <c r="B18" s="57">
        <v>1733.76</v>
      </c>
      <c r="C18" s="127"/>
      <c r="D18" s="114" t="s">
        <v>27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</row>
    <row r="19" spans="1:180" x14ac:dyDescent="0.25">
      <c r="A19" s="55"/>
      <c r="B19" s="57">
        <v>51.04</v>
      </c>
      <c r="C19" s="127"/>
      <c r="D19" s="114" t="s">
        <v>17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8"/>
      <c r="FG19" s="128"/>
      <c r="FH19" s="128"/>
      <c r="FI19" s="128"/>
      <c r="FJ19" s="128"/>
      <c r="FK19" s="128"/>
      <c r="FL19" s="128"/>
      <c r="FM19" s="128"/>
      <c r="FN19" s="128"/>
      <c r="FO19" s="128"/>
      <c r="FP19" s="128"/>
      <c r="FQ19" s="128"/>
      <c r="FR19" s="128"/>
      <c r="FS19" s="128"/>
      <c r="FT19" s="128"/>
      <c r="FU19" s="128"/>
      <c r="FV19" s="128"/>
      <c r="FW19" s="128"/>
      <c r="FX19" s="128"/>
    </row>
    <row r="20" spans="1:180" x14ac:dyDescent="0.25">
      <c r="A20" s="55"/>
      <c r="B20" s="57">
        <v>150</v>
      </c>
      <c r="C20" s="127"/>
      <c r="D20" s="114" t="s">
        <v>28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8"/>
      <c r="FF20" s="128"/>
      <c r="FG20" s="128"/>
      <c r="FH20" s="128"/>
      <c r="FI20" s="128"/>
      <c r="FJ20" s="128"/>
      <c r="FK20" s="128"/>
      <c r="FL20" s="128"/>
      <c r="FM20" s="128"/>
      <c r="FN20" s="128"/>
      <c r="FO20" s="128"/>
      <c r="FP20" s="128"/>
      <c r="FQ20" s="128"/>
      <c r="FR20" s="128"/>
      <c r="FS20" s="128"/>
      <c r="FT20" s="128"/>
      <c r="FU20" s="128"/>
      <c r="FV20" s="128"/>
      <c r="FW20" s="128"/>
      <c r="FX20" s="128"/>
    </row>
    <row r="21" spans="1:180" s="64" customFormat="1" x14ac:dyDescent="0.25">
      <c r="A21" s="62"/>
      <c r="B21" s="63">
        <v>12</v>
      </c>
      <c r="C21" s="49"/>
      <c r="D21" s="50" t="s">
        <v>29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</row>
    <row r="22" spans="1:180" ht="26.4" x14ac:dyDescent="0.25">
      <c r="A22" s="90" t="s">
        <v>30</v>
      </c>
      <c r="B22" s="91">
        <f>27.37+9519.59+106.33</f>
        <v>9653.2900000000009</v>
      </c>
      <c r="C22" s="81" t="s">
        <v>31</v>
      </c>
      <c r="D22" s="92" t="s">
        <v>21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8"/>
      <c r="FV22" s="128"/>
      <c r="FW22" s="128"/>
      <c r="FX22" s="128"/>
    </row>
    <row r="23" spans="1:180" x14ac:dyDescent="0.25">
      <c r="A23" s="55"/>
      <c r="B23" s="57">
        <v>3432.08</v>
      </c>
      <c r="C23" s="127"/>
      <c r="D23" s="114" t="s">
        <v>27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8"/>
      <c r="FG23" s="128"/>
      <c r="FH23" s="128"/>
      <c r="FI23" s="128"/>
      <c r="FJ23" s="128"/>
      <c r="FK23" s="128"/>
      <c r="FL23" s="128"/>
      <c r="FM23" s="128"/>
      <c r="FN23" s="128"/>
      <c r="FO23" s="128"/>
      <c r="FP23" s="128"/>
      <c r="FQ23" s="128"/>
      <c r="FR23" s="128"/>
      <c r="FS23" s="128"/>
      <c r="FT23" s="128"/>
      <c r="FU23" s="128"/>
      <c r="FV23" s="128"/>
      <c r="FW23" s="128"/>
      <c r="FX23" s="128"/>
    </row>
    <row r="24" spans="1:180" x14ac:dyDescent="0.25">
      <c r="A24" s="55"/>
      <c r="B24" s="57">
        <v>669.63</v>
      </c>
      <c r="C24" s="127"/>
      <c r="D24" s="114" t="s">
        <v>24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</row>
    <row r="25" spans="1:180" s="52" customFormat="1" x14ac:dyDescent="0.25">
      <c r="A25" s="55"/>
      <c r="B25" s="57">
        <v>247.75</v>
      </c>
      <c r="C25" s="127"/>
      <c r="D25" s="114" t="s">
        <v>17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8"/>
      <c r="FG25" s="128"/>
      <c r="FH25" s="128"/>
      <c r="FI25" s="128"/>
      <c r="FJ25" s="128"/>
      <c r="FK25" s="128"/>
      <c r="FL25" s="128"/>
      <c r="FM25" s="128"/>
      <c r="FN25" s="128"/>
      <c r="FO25" s="128"/>
      <c r="FP25" s="128"/>
      <c r="FQ25" s="128"/>
      <c r="FR25" s="128"/>
      <c r="FS25" s="128"/>
      <c r="FT25" s="128"/>
      <c r="FU25" s="128"/>
      <c r="FV25" s="128"/>
      <c r="FW25" s="128"/>
      <c r="FX25" s="128"/>
    </row>
    <row r="26" spans="1:180" ht="26.4" x14ac:dyDescent="0.25">
      <c r="A26" s="55"/>
      <c r="B26" s="57">
        <v>94.98</v>
      </c>
      <c r="C26" s="127"/>
      <c r="D26" s="114" t="s">
        <v>32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</row>
    <row r="27" spans="1:180" s="64" customFormat="1" x14ac:dyDescent="0.25">
      <c r="A27" s="62"/>
      <c r="B27" s="63">
        <v>55</v>
      </c>
      <c r="C27" s="49"/>
      <c r="D27" s="50" t="s">
        <v>33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128"/>
      <c r="FG27" s="128"/>
      <c r="FH27" s="128"/>
      <c r="FI27" s="128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128"/>
      <c r="FU27" s="128"/>
      <c r="FV27" s="128"/>
      <c r="FW27" s="128"/>
      <c r="FX27" s="128"/>
    </row>
    <row r="28" spans="1:180" ht="19.5" customHeight="1" x14ac:dyDescent="0.25">
      <c r="A28" s="65" t="s">
        <v>34</v>
      </c>
      <c r="B28" s="66">
        <f>SUBTOTAL(109,B9:B27)</f>
        <v>56410.320000000007</v>
      </c>
      <c r="C28" s="128"/>
      <c r="D28" s="10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/>
      <c r="FR28" s="128"/>
      <c r="FS28" s="128"/>
      <c r="FT28" s="128"/>
      <c r="FU28" s="128"/>
      <c r="FV28" s="128"/>
      <c r="FW28" s="128"/>
      <c r="FX28" s="128"/>
    </row>
    <row r="29" spans="1:180" s="4" customFormat="1" ht="19.5" customHeight="1" x14ac:dyDescent="0.3">
      <c r="A29" s="156" t="s">
        <v>35</v>
      </c>
      <c r="B29" s="157"/>
      <c r="C29" s="157"/>
      <c r="D29" s="87"/>
    </row>
    <row r="30" spans="1:180" s="24" customFormat="1" ht="37.5" customHeight="1" x14ac:dyDescent="0.25">
      <c r="A30" s="22" t="s">
        <v>10</v>
      </c>
      <c r="B30" s="23" t="s">
        <v>11</v>
      </c>
      <c r="C30" s="23" t="s">
        <v>12</v>
      </c>
      <c r="D30" s="84" t="s">
        <v>36</v>
      </c>
    </row>
    <row r="31" spans="1:180" ht="26.4" x14ac:dyDescent="0.25">
      <c r="A31" s="134">
        <v>42572</v>
      </c>
      <c r="B31" s="94">
        <f>222.26+20.7</f>
        <v>242.95999999999998</v>
      </c>
      <c r="C31" s="96" t="s">
        <v>37</v>
      </c>
      <c r="D31" s="95" t="s">
        <v>21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</row>
    <row r="32" spans="1:180" x14ac:dyDescent="0.25">
      <c r="A32" s="134"/>
      <c r="B32" s="94">
        <v>133.65</v>
      </c>
      <c r="C32" s="96"/>
      <c r="D32" s="95" t="s">
        <v>17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8"/>
      <c r="FL32" s="128"/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</row>
    <row r="33" spans="1:180" s="64" customFormat="1" x14ac:dyDescent="0.25">
      <c r="A33" s="135"/>
      <c r="B33" s="98">
        <v>157.85</v>
      </c>
      <c r="C33" s="99"/>
      <c r="D33" s="100" t="s">
        <v>23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</row>
    <row r="34" spans="1:180" ht="26.4" x14ac:dyDescent="0.25">
      <c r="A34" s="134" t="s">
        <v>38</v>
      </c>
      <c r="B34" s="94">
        <f>648.81+20.7</f>
        <v>669.51</v>
      </c>
      <c r="C34" s="96" t="s">
        <v>39</v>
      </c>
      <c r="D34" s="95" t="s">
        <v>21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</row>
    <row r="35" spans="1:180" x14ac:dyDescent="0.25">
      <c r="A35" s="134"/>
      <c r="B35" s="94">
        <v>313.94</v>
      </c>
      <c r="C35" s="96"/>
      <c r="D35" s="95" t="s">
        <v>22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  <c r="EL35" s="128"/>
      <c r="EM35" s="128"/>
      <c r="EN35" s="128"/>
      <c r="EO35" s="128"/>
      <c r="EP35" s="128"/>
      <c r="EQ35" s="128"/>
      <c r="ER35" s="128"/>
      <c r="ES35" s="128"/>
      <c r="ET35" s="128"/>
      <c r="EU35" s="128"/>
      <c r="EV35" s="128"/>
      <c r="EW35" s="128"/>
      <c r="EX35" s="128"/>
      <c r="EY35" s="128"/>
      <c r="EZ35" s="128"/>
      <c r="FA35" s="128"/>
      <c r="FB35" s="128"/>
      <c r="FC35" s="128"/>
      <c r="FD35" s="128"/>
      <c r="FE35" s="128"/>
      <c r="FF35" s="128"/>
      <c r="FG35" s="128"/>
      <c r="FH35" s="128"/>
      <c r="FI35" s="128"/>
      <c r="FJ35" s="128"/>
      <c r="FK35" s="128"/>
      <c r="FL35" s="128"/>
      <c r="FM35" s="128"/>
      <c r="FN35" s="128"/>
      <c r="FO35" s="128"/>
      <c r="FP35" s="128"/>
      <c r="FQ35" s="128"/>
      <c r="FR35" s="128"/>
      <c r="FS35" s="128"/>
      <c r="FT35" s="128"/>
      <c r="FU35" s="128"/>
      <c r="FV35" s="128"/>
      <c r="FW35" s="128"/>
      <c r="FX35" s="128"/>
    </row>
    <row r="36" spans="1:180" x14ac:dyDescent="0.25">
      <c r="A36" s="134"/>
      <c r="B36" s="94">
        <v>92.07</v>
      </c>
      <c r="C36" s="96"/>
      <c r="D36" s="95" t="s">
        <v>17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</row>
    <row r="37" spans="1:180" x14ac:dyDescent="0.25">
      <c r="A37" s="134"/>
      <c r="B37" s="94">
        <f>152.9+180</f>
        <v>332.9</v>
      </c>
      <c r="C37" s="96"/>
      <c r="D37" s="95" t="s">
        <v>27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</row>
    <row r="38" spans="1:180" s="64" customFormat="1" x14ac:dyDescent="0.25">
      <c r="A38" s="135"/>
      <c r="B38" s="98">
        <f>71.5+23.2+95.5</f>
        <v>190.2</v>
      </c>
      <c r="C38" s="99"/>
      <c r="D38" s="100" t="s">
        <v>24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28"/>
      <c r="EL38" s="128"/>
      <c r="EM38" s="128"/>
      <c r="EN38" s="128"/>
      <c r="EO38" s="128"/>
      <c r="EP38" s="128"/>
      <c r="EQ38" s="128"/>
      <c r="ER38" s="128"/>
      <c r="ES38" s="128"/>
      <c r="ET38" s="128"/>
      <c r="EU38" s="128"/>
      <c r="EV38" s="128"/>
      <c r="EW38" s="128"/>
      <c r="EX38" s="128"/>
      <c r="EY38" s="128"/>
      <c r="EZ38" s="128"/>
      <c r="FA38" s="128"/>
      <c r="FB38" s="128"/>
      <c r="FC38" s="128"/>
      <c r="FD38" s="128"/>
      <c r="FE38" s="128"/>
      <c r="FF38" s="128"/>
      <c r="FG38" s="128"/>
      <c r="FH38" s="128"/>
      <c r="FI38" s="128"/>
      <c r="FJ38" s="128"/>
      <c r="FK38" s="128"/>
      <c r="FL38" s="128"/>
      <c r="FM38" s="128"/>
      <c r="FN38" s="128"/>
      <c r="FO38" s="128"/>
      <c r="FP38" s="128"/>
      <c r="FQ38" s="128"/>
      <c r="FR38" s="128"/>
      <c r="FS38" s="128"/>
      <c r="FT38" s="128"/>
      <c r="FU38" s="128"/>
      <c r="FV38" s="128"/>
      <c r="FW38" s="128"/>
      <c r="FX38" s="128"/>
    </row>
    <row r="39" spans="1:180" ht="26.4" x14ac:dyDescent="0.25">
      <c r="A39" s="134" t="s">
        <v>40</v>
      </c>
      <c r="B39" s="94">
        <f>556.14+20.7</f>
        <v>576.84</v>
      </c>
      <c r="C39" s="96" t="s">
        <v>41</v>
      </c>
      <c r="D39" s="95" t="s">
        <v>21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28"/>
      <c r="EL39" s="128"/>
      <c r="EM39" s="128"/>
      <c r="EN39" s="128"/>
      <c r="EO39" s="128"/>
      <c r="EP39" s="128"/>
      <c r="EQ39" s="128"/>
      <c r="ER39" s="128"/>
      <c r="ES39" s="128"/>
      <c r="ET39" s="128"/>
      <c r="EU39" s="128"/>
      <c r="EV39" s="128"/>
      <c r="EW39" s="128"/>
      <c r="EX39" s="128"/>
      <c r="EY39" s="128"/>
      <c r="EZ39" s="128"/>
      <c r="FA39" s="128"/>
      <c r="FB39" s="128"/>
      <c r="FC39" s="128"/>
      <c r="FD39" s="128"/>
      <c r="FE39" s="128"/>
      <c r="FF39" s="128"/>
      <c r="FG39" s="128"/>
      <c r="FH39" s="128"/>
      <c r="FI39" s="128"/>
      <c r="FJ39" s="128"/>
      <c r="FK39" s="128"/>
      <c r="FL39" s="128"/>
      <c r="FM39" s="128"/>
      <c r="FN39" s="128"/>
      <c r="FO39" s="128"/>
      <c r="FP39" s="128"/>
      <c r="FQ39" s="128"/>
      <c r="FR39" s="128"/>
      <c r="FS39" s="128"/>
      <c r="FT39" s="128"/>
      <c r="FU39" s="128"/>
      <c r="FV39" s="128"/>
      <c r="FW39" s="128"/>
      <c r="FX39" s="128"/>
    </row>
    <row r="40" spans="1:180" x14ac:dyDescent="0.25">
      <c r="A40" s="134"/>
      <c r="B40" s="94">
        <f>86.02+116.79</f>
        <v>202.81</v>
      </c>
      <c r="C40" s="96"/>
      <c r="D40" s="95" t="s">
        <v>17</v>
      </c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  <c r="FA40" s="128"/>
      <c r="FB40" s="128"/>
      <c r="FC40" s="128"/>
      <c r="FD40" s="128"/>
      <c r="FE40" s="128"/>
      <c r="FF40" s="128"/>
      <c r="FG40" s="128"/>
      <c r="FH40" s="128"/>
      <c r="FI40" s="128"/>
      <c r="FJ40" s="128"/>
      <c r="FK40" s="128"/>
      <c r="FL40" s="128"/>
      <c r="FM40" s="128"/>
      <c r="FN40" s="128"/>
      <c r="FO40" s="128"/>
      <c r="FP40" s="128"/>
      <c r="FQ40" s="128"/>
      <c r="FR40" s="128"/>
      <c r="FS40" s="128"/>
      <c r="FT40" s="128"/>
      <c r="FU40" s="128"/>
      <c r="FV40" s="128"/>
      <c r="FW40" s="128"/>
      <c r="FX40" s="128"/>
    </row>
    <row r="41" spans="1:180" x14ac:dyDescent="0.25">
      <c r="A41" s="134"/>
      <c r="B41" s="94">
        <f>38.5+55.08+18</f>
        <v>111.58</v>
      </c>
      <c r="C41" s="96"/>
      <c r="D41" s="95" t="s">
        <v>24</v>
      </c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</row>
    <row r="42" spans="1:180" s="64" customFormat="1" x14ac:dyDescent="0.25">
      <c r="A42" s="135"/>
      <c r="B42" s="98">
        <v>126</v>
      </c>
      <c r="C42" s="99"/>
      <c r="D42" s="100" t="s">
        <v>42</v>
      </c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28"/>
      <c r="EL42" s="128"/>
      <c r="EM42" s="128"/>
      <c r="EN42" s="128"/>
      <c r="EO42" s="128"/>
      <c r="EP42" s="128"/>
      <c r="EQ42" s="128"/>
      <c r="ER42" s="128"/>
      <c r="ES42" s="128"/>
      <c r="ET42" s="128"/>
      <c r="EU42" s="128"/>
      <c r="EV42" s="128"/>
      <c r="EW42" s="128"/>
      <c r="EX42" s="128"/>
      <c r="EY42" s="128"/>
      <c r="EZ42" s="128"/>
      <c r="FA42" s="128"/>
      <c r="FB42" s="128"/>
      <c r="FC42" s="128"/>
      <c r="FD42" s="128"/>
      <c r="FE42" s="128"/>
      <c r="FF42" s="128"/>
      <c r="FG42" s="128"/>
      <c r="FH42" s="128"/>
      <c r="FI42" s="128"/>
      <c r="FJ42" s="128"/>
      <c r="FK42" s="128"/>
      <c r="FL42" s="128"/>
      <c r="FM42" s="128"/>
      <c r="FN42" s="128"/>
      <c r="FO42" s="128"/>
      <c r="FP42" s="128"/>
      <c r="FQ42" s="128"/>
      <c r="FR42" s="128"/>
      <c r="FS42" s="128"/>
      <c r="FT42" s="128"/>
      <c r="FU42" s="128"/>
      <c r="FV42" s="128"/>
      <c r="FW42" s="128"/>
      <c r="FX42" s="128"/>
    </row>
    <row r="43" spans="1:180" ht="26.4" x14ac:dyDescent="0.25">
      <c r="A43" s="134" t="s">
        <v>43</v>
      </c>
      <c r="B43" s="94">
        <f>550.95+20.7</f>
        <v>571.65000000000009</v>
      </c>
      <c r="C43" s="96" t="s">
        <v>44</v>
      </c>
      <c r="D43" s="95" t="s">
        <v>21</v>
      </c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28"/>
      <c r="DS43" s="128"/>
      <c r="DT43" s="128"/>
      <c r="DU43" s="128"/>
      <c r="DV43" s="128"/>
      <c r="DW43" s="128"/>
      <c r="DX43" s="128"/>
      <c r="DY43" s="128"/>
      <c r="DZ43" s="128"/>
      <c r="EA43" s="128"/>
      <c r="EB43" s="128"/>
      <c r="EC43" s="128"/>
      <c r="ED43" s="128"/>
      <c r="EE43" s="128"/>
      <c r="EF43" s="128"/>
      <c r="EG43" s="128"/>
      <c r="EH43" s="128"/>
      <c r="EI43" s="128"/>
      <c r="EJ43" s="128"/>
      <c r="EK43" s="128"/>
      <c r="EL43" s="128"/>
      <c r="EM43" s="128"/>
      <c r="EN43" s="128"/>
      <c r="EO43" s="128"/>
      <c r="EP43" s="128"/>
      <c r="EQ43" s="128"/>
      <c r="ER43" s="128"/>
      <c r="ES43" s="128"/>
      <c r="ET43" s="128"/>
      <c r="EU43" s="128"/>
      <c r="EV43" s="128"/>
      <c r="EW43" s="128"/>
      <c r="EX43" s="128"/>
      <c r="EY43" s="128"/>
      <c r="EZ43" s="128"/>
      <c r="FA43" s="128"/>
      <c r="FB43" s="128"/>
      <c r="FC43" s="128"/>
      <c r="FD43" s="128"/>
      <c r="FE43" s="128"/>
      <c r="FF43" s="128"/>
      <c r="FG43" s="128"/>
      <c r="FH43" s="128"/>
      <c r="FI43" s="128"/>
      <c r="FJ43" s="128"/>
      <c r="FK43" s="128"/>
      <c r="FL43" s="128"/>
      <c r="FM43" s="128"/>
      <c r="FN43" s="128"/>
      <c r="FO43" s="128"/>
      <c r="FP43" s="128"/>
      <c r="FQ43" s="128"/>
      <c r="FR43" s="128"/>
      <c r="FS43" s="128"/>
      <c r="FT43" s="128"/>
      <c r="FU43" s="128"/>
      <c r="FV43" s="128"/>
      <c r="FW43" s="128"/>
      <c r="FX43" s="128"/>
    </row>
    <row r="44" spans="1:180" x14ac:dyDescent="0.25">
      <c r="A44" s="134"/>
      <c r="B44" s="94">
        <v>124.44</v>
      </c>
      <c r="C44" s="96"/>
      <c r="D44" s="95" t="s">
        <v>22</v>
      </c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28"/>
      <c r="DE44" s="128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128"/>
      <c r="DQ44" s="128"/>
      <c r="DR44" s="128"/>
      <c r="DS44" s="128"/>
      <c r="DT44" s="128"/>
      <c r="DU44" s="128"/>
      <c r="DV44" s="128"/>
      <c r="DW44" s="128"/>
      <c r="DX44" s="128"/>
      <c r="DY44" s="128"/>
      <c r="DZ44" s="128"/>
      <c r="EA44" s="128"/>
      <c r="EB44" s="128"/>
      <c r="EC44" s="128"/>
      <c r="ED44" s="128"/>
      <c r="EE44" s="128"/>
      <c r="EF44" s="128"/>
      <c r="EG44" s="128"/>
      <c r="EH44" s="128"/>
      <c r="EI44" s="128"/>
      <c r="EJ44" s="128"/>
      <c r="EK44" s="128"/>
      <c r="EL44" s="128"/>
      <c r="EM44" s="128"/>
      <c r="EN44" s="128"/>
      <c r="EO44" s="128"/>
      <c r="EP44" s="128"/>
      <c r="EQ44" s="128"/>
      <c r="ER44" s="128"/>
      <c r="ES44" s="128"/>
      <c r="ET44" s="128"/>
      <c r="EU44" s="128"/>
      <c r="EV44" s="128"/>
      <c r="EW44" s="128"/>
      <c r="EX44" s="128"/>
      <c r="EY44" s="128"/>
      <c r="EZ44" s="128"/>
      <c r="FA44" s="128"/>
      <c r="FB44" s="128"/>
      <c r="FC44" s="128"/>
      <c r="FD44" s="128"/>
      <c r="FE44" s="128"/>
      <c r="FF44" s="128"/>
      <c r="FG44" s="128"/>
      <c r="FH44" s="128"/>
      <c r="FI44" s="128"/>
      <c r="FJ44" s="128"/>
      <c r="FK44" s="128"/>
      <c r="FL44" s="128"/>
      <c r="FM44" s="128"/>
      <c r="FN44" s="128"/>
      <c r="FO44" s="128"/>
      <c r="FP44" s="128"/>
      <c r="FQ44" s="128"/>
      <c r="FR44" s="128"/>
      <c r="FS44" s="128"/>
      <c r="FT44" s="128"/>
      <c r="FU44" s="128"/>
      <c r="FV44" s="128"/>
      <c r="FW44" s="128"/>
      <c r="FX44" s="128"/>
    </row>
    <row r="45" spans="1:180" x14ac:dyDescent="0.25">
      <c r="A45" s="134"/>
      <c r="B45" s="94">
        <v>169.12</v>
      </c>
      <c r="C45" s="96"/>
      <c r="D45" s="95" t="s">
        <v>27</v>
      </c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128"/>
      <c r="DQ45" s="128"/>
      <c r="DR45" s="128"/>
      <c r="DS45" s="128"/>
      <c r="DT45" s="128"/>
      <c r="DU45" s="128"/>
      <c r="DV45" s="128"/>
      <c r="DW45" s="128"/>
      <c r="DX45" s="128"/>
      <c r="DY45" s="128"/>
      <c r="DZ45" s="128"/>
      <c r="EA45" s="128"/>
      <c r="EB45" s="128"/>
      <c r="EC45" s="128"/>
      <c r="ED45" s="128"/>
      <c r="EE45" s="128"/>
      <c r="EF45" s="128"/>
      <c r="EG45" s="128"/>
      <c r="EH45" s="128"/>
      <c r="EI45" s="128"/>
      <c r="EJ45" s="128"/>
      <c r="EK45" s="128"/>
      <c r="EL45" s="128"/>
      <c r="EM45" s="128"/>
      <c r="EN45" s="128"/>
      <c r="EO45" s="128"/>
      <c r="EP45" s="128"/>
      <c r="EQ45" s="128"/>
      <c r="ER45" s="128"/>
      <c r="ES45" s="128"/>
      <c r="ET45" s="128"/>
      <c r="EU45" s="128"/>
      <c r="EV45" s="128"/>
      <c r="EW45" s="128"/>
      <c r="EX45" s="128"/>
      <c r="EY45" s="128"/>
      <c r="EZ45" s="128"/>
      <c r="FA45" s="128"/>
      <c r="FB45" s="128"/>
      <c r="FC45" s="128"/>
      <c r="FD45" s="128"/>
      <c r="FE45" s="128"/>
      <c r="FF45" s="128"/>
      <c r="FG45" s="128"/>
      <c r="FH45" s="128"/>
      <c r="FI45" s="128"/>
      <c r="FJ45" s="128"/>
      <c r="FK45" s="128"/>
      <c r="FL45" s="128"/>
      <c r="FM45" s="128"/>
      <c r="FN45" s="128"/>
      <c r="FO45" s="128"/>
      <c r="FP45" s="128"/>
      <c r="FQ45" s="128"/>
      <c r="FR45" s="128"/>
      <c r="FS45" s="128"/>
      <c r="FT45" s="128"/>
      <c r="FU45" s="128"/>
      <c r="FV45" s="128"/>
      <c r="FW45" s="128"/>
      <c r="FX45" s="128"/>
    </row>
    <row r="46" spans="1:180" s="64" customFormat="1" x14ac:dyDescent="0.25">
      <c r="A46" s="135"/>
      <c r="B46" s="98">
        <v>46</v>
      </c>
      <c r="C46" s="99"/>
      <c r="D46" s="100" t="s">
        <v>45</v>
      </c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28"/>
      <c r="DS46" s="128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128"/>
      <c r="EE46" s="128"/>
      <c r="EF46" s="128"/>
      <c r="EG46" s="128"/>
      <c r="EH46" s="128"/>
      <c r="EI46" s="128"/>
      <c r="EJ46" s="128"/>
      <c r="EK46" s="128"/>
      <c r="EL46" s="128"/>
      <c r="EM46" s="128"/>
      <c r="EN46" s="128"/>
      <c r="EO46" s="128"/>
      <c r="EP46" s="128"/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8"/>
      <c r="FB46" s="128"/>
      <c r="FC46" s="128"/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8"/>
      <c r="FO46" s="128"/>
      <c r="FP46" s="128"/>
      <c r="FQ46" s="128"/>
      <c r="FR46" s="128"/>
      <c r="FS46" s="128"/>
      <c r="FT46" s="128"/>
      <c r="FU46" s="128"/>
      <c r="FV46" s="128"/>
      <c r="FW46" s="128"/>
      <c r="FX46" s="128"/>
    </row>
    <row r="47" spans="1:180" ht="26.4" x14ac:dyDescent="0.25">
      <c r="A47" s="134">
        <v>42629</v>
      </c>
      <c r="B47" s="94">
        <f>479.59+9.2</f>
        <v>488.78999999999996</v>
      </c>
      <c r="C47" s="96" t="s">
        <v>46</v>
      </c>
      <c r="D47" s="95" t="s">
        <v>21</v>
      </c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8"/>
      <c r="CV47" s="128"/>
      <c r="CW47" s="128"/>
      <c r="CX47" s="128"/>
      <c r="CY47" s="128"/>
      <c r="CZ47" s="128"/>
      <c r="DA47" s="128"/>
      <c r="DB47" s="128"/>
      <c r="DC47" s="128"/>
      <c r="DD47" s="128"/>
      <c r="DE47" s="128"/>
      <c r="DF47" s="128"/>
      <c r="DG47" s="128"/>
      <c r="DH47" s="128"/>
      <c r="DI47" s="128"/>
      <c r="DJ47" s="128"/>
      <c r="DK47" s="128"/>
      <c r="DL47" s="128"/>
      <c r="DM47" s="128"/>
      <c r="DN47" s="128"/>
      <c r="DO47" s="128"/>
      <c r="DP47" s="128"/>
      <c r="DQ47" s="128"/>
      <c r="DR47" s="128"/>
      <c r="DS47" s="128"/>
      <c r="DT47" s="128"/>
      <c r="DU47" s="128"/>
      <c r="DV47" s="128"/>
      <c r="DW47" s="128"/>
      <c r="DX47" s="128"/>
      <c r="DY47" s="128"/>
      <c r="DZ47" s="128"/>
      <c r="EA47" s="128"/>
      <c r="EB47" s="128"/>
      <c r="EC47" s="128"/>
      <c r="ED47" s="128"/>
      <c r="EE47" s="128"/>
      <c r="EF47" s="128"/>
      <c r="EG47" s="128"/>
      <c r="EH47" s="128"/>
      <c r="EI47" s="128"/>
      <c r="EJ47" s="128"/>
      <c r="EK47" s="128"/>
      <c r="EL47" s="128"/>
      <c r="EM47" s="128"/>
      <c r="EN47" s="128"/>
      <c r="EO47" s="128"/>
      <c r="EP47" s="128"/>
      <c r="EQ47" s="128"/>
      <c r="ER47" s="128"/>
      <c r="ES47" s="128"/>
      <c r="ET47" s="128"/>
      <c r="EU47" s="128"/>
      <c r="EV47" s="128"/>
      <c r="EW47" s="128"/>
      <c r="EX47" s="128"/>
      <c r="EY47" s="128"/>
      <c r="EZ47" s="128"/>
      <c r="FA47" s="128"/>
      <c r="FB47" s="128"/>
      <c r="FC47" s="128"/>
      <c r="FD47" s="128"/>
      <c r="FE47" s="128"/>
      <c r="FF47" s="128"/>
      <c r="FG47" s="128"/>
      <c r="FH47" s="128"/>
      <c r="FI47" s="128"/>
      <c r="FJ47" s="128"/>
      <c r="FK47" s="128"/>
      <c r="FL47" s="128"/>
      <c r="FM47" s="128"/>
      <c r="FN47" s="128"/>
      <c r="FO47" s="128"/>
      <c r="FP47" s="128"/>
      <c r="FQ47" s="128"/>
      <c r="FR47" s="128"/>
      <c r="FS47" s="128"/>
      <c r="FT47" s="128"/>
      <c r="FU47" s="128"/>
      <c r="FV47" s="128"/>
      <c r="FW47" s="128"/>
      <c r="FX47" s="128"/>
    </row>
    <row r="48" spans="1:180" x14ac:dyDescent="0.25">
      <c r="A48" s="134"/>
      <c r="B48" s="94">
        <v>92.62</v>
      </c>
      <c r="C48" s="96"/>
      <c r="D48" s="95" t="s">
        <v>17</v>
      </c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28"/>
      <c r="EL48" s="128"/>
      <c r="EM48" s="128"/>
      <c r="EN48" s="128"/>
      <c r="EO48" s="128"/>
      <c r="EP48" s="128"/>
      <c r="EQ48" s="128"/>
      <c r="ER48" s="128"/>
      <c r="ES48" s="128"/>
      <c r="ET48" s="128"/>
      <c r="EU48" s="128"/>
      <c r="EV48" s="128"/>
      <c r="EW48" s="128"/>
      <c r="EX48" s="128"/>
      <c r="EY48" s="128"/>
      <c r="EZ48" s="128"/>
      <c r="FA48" s="128"/>
      <c r="FB48" s="128"/>
      <c r="FC48" s="128"/>
      <c r="FD48" s="128"/>
      <c r="FE48" s="128"/>
      <c r="FF48" s="128"/>
      <c r="FG48" s="128"/>
      <c r="FH48" s="128"/>
      <c r="FI48" s="128"/>
      <c r="FJ48" s="128"/>
      <c r="FK48" s="128"/>
      <c r="FL48" s="128"/>
      <c r="FM48" s="128"/>
      <c r="FN48" s="128"/>
      <c r="FO48" s="128"/>
      <c r="FP48" s="128"/>
      <c r="FQ48" s="128"/>
      <c r="FR48" s="128"/>
      <c r="FS48" s="128"/>
      <c r="FT48" s="128"/>
      <c r="FU48" s="128"/>
      <c r="FV48" s="128"/>
      <c r="FW48" s="128"/>
      <c r="FX48" s="128"/>
    </row>
    <row r="49" spans="1:180" s="64" customFormat="1" x14ac:dyDescent="0.25">
      <c r="A49" s="135"/>
      <c r="B49" s="98">
        <v>46</v>
      </c>
      <c r="C49" s="99"/>
      <c r="D49" s="100" t="s">
        <v>45</v>
      </c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8"/>
      <c r="CP49" s="128"/>
      <c r="CQ49" s="128"/>
      <c r="CR49" s="128"/>
      <c r="CS49" s="128"/>
      <c r="CT49" s="128"/>
      <c r="CU49" s="128"/>
      <c r="CV49" s="128"/>
      <c r="CW49" s="128"/>
      <c r="CX49" s="128"/>
      <c r="CY49" s="128"/>
      <c r="CZ49" s="128"/>
      <c r="DA49" s="128"/>
      <c r="DB49" s="128"/>
      <c r="DC49" s="128"/>
      <c r="DD49" s="128"/>
      <c r="DE49" s="128"/>
      <c r="DF49" s="128"/>
      <c r="DG49" s="128"/>
      <c r="DH49" s="128"/>
      <c r="DI49" s="128"/>
      <c r="DJ49" s="128"/>
      <c r="DK49" s="128"/>
      <c r="DL49" s="128"/>
      <c r="DM49" s="128"/>
      <c r="DN49" s="128"/>
      <c r="DO49" s="128"/>
      <c r="DP49" s="128"/>
      <c r="DQ49" s="128"/>
      <c r="DR49" s="128"/>
      <c r="DS49" s="128"/>
      <c r="DT49" s="128"/>
      <c r="DU49" s="128"/>
      <c r="DV49" s="128"/>
      <c r="DW49" s="128"/>
      <c r="DX49" s="128"/>
      <c r="DY49" s="128"/>
      <c r="DZ49" s="128"/>
      <c r="EA49" s="128"/>
      <c r="EB49" s="128"/>
      <c r="EC49" s="128"/>
      <c r="ED49" s="128"/>
      <c r="EE49" s="128"/>
      <c r="EF49" s="128"/>
      <c r="EG49" s="128"/>
      <c r="EH49" s="128"/>
      <c r="EI49" s="128"/>
      <c r="EJ49" s="128"/>
      <c r="EK49" s="128"/>
      <c r="EL49" s="128"/>
      <c r="EM49" s="128"/>
      <c r="EN49" s="128"/>
      <c r="EO49" s="128"/>
      <c r="EP49" s="128"/>
      <c r="EQ49" s="128"/>
      <c r="ER49" s="128"/>
      <c r="ES49" s="128"/>
      <c r="ET49" s="128"/>
      <c r="EU49" s="128"/>
      <c r="EV49" s="128"/>
      <c r="EW49" s="128"/>
      <c r="EX49" s="128"/>
      <c r="EY49" s="128"/>
      <c r="EZ49" s="128"/>
      <c r="FA49" s="128"/>
      <c r="FB49" s="128"/>
      <c r="FC49" s="128"/>
      <c r="FD49" s="128"/>
      <c r="FE49" s="128"/>
      <c r="FF49" s="128"/>
      <c r="FG49" s="128"/>
      <c r="FH49" s="128"/>
      <c r="FI49" s="128"/>
      <c r="FJ49" s="128"/>
      <c r="FK49" s="128"/>
      <c r="FL49" s="128"/>
      <c r="FM49" s="128"/>
      <c r="FN49" s="128"/>
      <c r="FO49" s="128"/>
      <c r="FP49" s="128"/>
      <c r="FQ49" s="128"/>
      <c r="FR49" s="128"/>
      <c r="FS49" s="128"/>
      <c r="FT49" s="128"/>
      <c r="FU49" s="128"/>
      <c r="FV49" s="128"/>
      <c r="FW49" s="128"/>
      <c r="FX49" s="128"/>
    </row>
    <row r="50" spans="1:180" ht="26.4" x14ac:dyDescent="0.25">
      <c r="A50" s="134" t="s">
        <v>47</v>
      </c>
      <c r="B50" s="94">
        <f>472.1+27.03</f>
        <v>499.13</v>
      </c>
      <c r="C50" s="96" t="s">
        <v>48</v>
      </c>
      <c r="D50" s="95" t="s">
        <v>21</v>
      </c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28"/>
      <c r="EL50" s="128"/>
      <c r="EM50" s="128"/>
      <c r="EN50" s="128"/>
      <c r="EO50" s="128"/>
      <c r="EP50" s="128"/>
      <c r="EQ50" s="128"/>
      <c r="ER50" s="128"/>
      <c r="ES50" s="128"/>
      <c r="ET50" s="128"/>
      <c r="EU50" s="128"/>
      <c r="EV50" s="128"/>
      <c r="EW50" s="128"/>
      <c r="EX50" s="128"/>
      <c r="EY50" s="128"/>
      <c r="EZ50" s="128"/>
      <c r="FA50" s="128"/>
      <c r="FB50" s="128"/>
      <c r="FC50" s="128"/>
      <c r="FD50" s="128"/>
      <c r="FE50" s="128"/>
      <c r="FF50" s="128"/>
      <c r="FG50" s="128"/>
      <c r="FH50" s="128"/>
      <c r="FI50" s="128"/>
      <c r="FJ50" s="128"/>
      <c r="FK50" s="128"/>
      <c r="FL50" s="128"/>
      <c r="FM50" s="128"/>
      <c r="FN50" s="128"/>
      <c r="FO50" s="128"/>
      <c r="FP50" s="128"/>
      <c r="FQ50" s="128"/>
      <c r="FR50" s="128"/>
      <c r="FS50" s="128"/>
      <c r="FT50" s="128"/>
      <c r="FU50" s="128"/>
      <c r="FV50" s="128"/>
      <c r="FW50" s="128"/>
      <c r="FX50" s="128"/>
    </row>
    <row r="51" spans="1:180" x14ac:dyDescent="0.25">
      <c r="A51" s="134"/>
      <c r="B51" s="94">
        <v>185.25</v>
      </c>
      <c r="C51" s="96"/>
      <c r="D51" s="95" t="s">
        <v>27</v>
      </c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28"/>
      <c r="EL51" s="128"/>
      <c r="EM51" s="128"/>
      <c r="EN51" s="128"/>
      <c r="EO51" s="128"/>
      <c r="EP51" s="128"/>
      <c r="EQ51" s="128"/>
      <c r="ER51" s="128"/>
      <c r="ES51" s="128"/>
      <c r="ET51" s="128"/>
      <c r="EU51" s="128"/>
      <c r="EV51" s="128"/>
      <c r="EW51" s="128"/>
      <c r="EX51" s="128"/>
      <c r="EY51" s="128"/>
      <c r="EZ51" s="128"/>
      <c r="FA51" s="128"/>
      <c r="FB51" s="128"/>
      <c r="FC51" s="128"/>
      <c r="FD51" s="128"/>
      <c r="FE51" s="128"/>
      <c r="FF51" s="128"/>
      <c r="FG51" s="128"/>
      <c r="FH51" s="128"/>
      <c r="FI51" s="128"/>
      <c r="FJ51" s="128"/>
      <c r="FK51" s="128"/>
      <c r="FL51" s="128"/>
      <c r="FM51" s="128"/>
      <c r="FN51" s="128"/>
      <c r="FO51" s="128"/>
      <c r="FP51" s="128"/>
      <c r="FQ51" s="128"/>
      <c r="FR51" s="128"/>
      <c r="FS51" s="128"/>
      <c r="FT51" s="128"/>
      <c r="FU51" s="128"/>
      <c r="FV51" s="128"/>
      <c r="FW51" s="128"/>
      <c r="FX51" s="128"/>
    </row>
    <row r="52" spans="1:180" s="64" customFormat="1" x14ac:dyDescent="0.25">
      <c r="A52" s="135"/>
      <c r="B52" s="98">
        <v>72</v>
      </c>
      <c r="C52" s="99"/>
      <c r="D52" s="100" t="s">
        <v>45</v>
      </c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  <c r="FD52" s="128"/>
      <c r="FE52" s="128"/>
      <c r="FF52" s="128"/>
      <c r="FG52" s="128"/>
      <c r="FH52" s="128"/>
      <c r="FI52" s="128"/>
      <c r="FJ52" s="128"/>
      <c r="FK52" s="128"/>
      <c r="FL52" s="128"/>
      <c r="FM52" s="128"/>
      <c r="FN52" s="128"/>
      <c r="FO52" s="128"/>
      <c r="FP52" s="128"/>
      <c r="FQ52" s="128"/>
      <c r="FR52" s="128"/>
      <c r="FS52" s="128"/>
      <c r="FT52" s="128"/>
      <c r="FU52" s="128"/>
      <c r="FV52" s="128"/>
      <c r="FW52" s="128"/>
      <c r="FX52" s="128"/>
    </row>
    <row r="53" spans="1:180" ht="26.4" x14ac:dyDescent="0.25">
      <c r="A53" s="134" t="s">
        <v>49</v>
      </c>
      <c r="B53" s="94">
        <f>531.54+30.49</f>
        <v>562.03</v>
      </c>
      <c r="C53" s="96" t="s">
        <v>50</v>
      </c>
      <c r="D53" s="95" t="s">
        <v>21</v>
      </c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  <c r="FD53" s="128"/>
      <c r="FE53" s="128"/>
      <c r="FF53" s="128"/>
      <c r="FG53" s="128"/>
      <c r="FH53" s="128"/>
      <c r="FI53" s="128"/>
      <c r="FJ53" s="128"/>
      <c r="FK53" s="128"/>
      <c r="FL53" s="128"/>
      <c r="FM53" s="128"/>
      <c r="FN53" s="128"/>
      <c r="FO53" s="128"/>
      <c r="FP53" s="128"/>
      <c r="FQ53" s="128"/>
      <c r="FR53" s="128"/>
      <c r="FS53" s="128"/>
      <c r="FT53" s="128"/>
      <c r="FU53" s="128"/>
      <c r="FV53" s="128"/>
      <c r="FW53" s="128"/>
      <c r="FX53" s="128"/>
    </row>
    <row r="54" spans="1:180" x14ac:dyDescent="0.25">
      <c r="A54" s="134"/>
      <c r="B54" s="94">
        <v>214.28</v>
      </c>
      <c r="C54" s="96"/>
      <c r="D54" s="95" t="s">
        <v>17</v>
      </c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  <c r="FD54" s="128"/>
      <c r="FE54" s="128"/>
      <c r="FF54" s="128"/>
      <c r="FG54" s="128"/>
      <c r="FH54" s="128"/>
      <c r="FI54" s="128"/>
      <c r="FJ54" s="128"/>
      <c r="FK54" s="128"/>
      <c r="FL54" s="128"/>
      <c r="FM54" s="128"/>
      <c r="FN54" s="128"/>
      <c r="FO54" s="128"/>
      <c r="FP54" s="128"/>
      <c r="FQ54" s="128"/>
      <c r="FR54" s="128"/>
      <c r="FS54" s="128"/>
      <c r="FT54" s="128"/>
      <c r="FU54" s="128"/>
      <c r="FV54" s="128"/>
      <c r="FW54" s="128"/>
      <c r="FX54" s="128"/>
    </row>
    <row r="55" spans="1:180" x14ac:dyDescent="0.25">
      <c r="A55" s="134"/>
      <c r="B55" s="94">
        <v>270.01</v>
      </c>
      <c r="C55" s="96"/>
      <c r="D55" s="95" t="s">
        <v>27</v>
      </c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8"/>
      <c r="FL55" s="128"/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</row>
    <row r="56" spans="1:180" x14ac:dyDescent="0.25">
      <c r="A56" s="134"/>
      <c r="B56" s="94">
        <v>58</v>
      </c>
      <c r="C56" s="96"/>
      <c r="D56" s="95" t="s">
        <v>24</v>
      </c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  <c r="FD56" s="128"/>
      <c r="FE56" s="128"/>
      <c r="FF56" s="128"/>
      <c r="FG56" s="128"/>
      <c r="FH56" s="128"/>
      <c r="FI56" s="128"/>
      <c r="FJ56" s="128"/>
      <c r="FK56" s="128"/>
      <c r="FL56" s="128"/>
      <c r="FM56" s="128"/>
      <c r="FN56" s="128"/>
      <c r="FO56" s="128"/>
      <c r="FP56" s="128"/>
      <c r="FQ56" s="128"/>
      <c r="FR56" s="128"/>
      <c r="FS56" s="128"/>
      <c r="FT56" s="128"/>
      <c r="FU56" s="128"/>
      <c r="FV56" s="128"/>
      <c r="FW56" s="128"/>
      <c r="FX56" s="128"/>
    </row>
    <row r="57" spans="1:180" s="64" customFormat="1" x14ac:dyDescent="0.25">
      <c r="A57" s="135"/>
      <c r="B57" s="98">
        <v>56</v>
      </c>
      <c r="C57" s="99"/>
      <c r="D57" s="100" t="s">
        <v>45</v>
      </c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/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  <c r="FD57" s="128"/>
      <c r="FE57" s="128"/>
      <c r="FF57" s="128"/>
      <c r="FG57" s="128"/>
      <c r="FH57" s="128"/>
      <c r="FI57" s="128"/>
      <c r="FJ57" s="128"/>
      <c r="FK57" s="128"/>
      <c r="FL57" s="128"/>
      <c r="FM57" s="128"/>
      <c r="FN57" s="128"/>
      <c r="FO57" s="128"/>
      <c r="FP57" s="128"/>
      <c r="FQ57" s="128"/>
      <c r="FR57" s="128"/>
      <c r="FS57" s="128"/>
      <c r="FT57" s="128"/>
      <c r="FU57" s="128"/>
      <c r="FV57" s="128"/>
      <c r="FW57" s="128"/>
      <c r="FX57" s="128"/>
    </row>
    <row r="58" spans="1:180" ht="26.4" x14ac:dyDescent="0.25">
      <c r="A58" s="134" t="s">
        <v>51</v>
      </c>
      <c r="B58" s="94">
        <f>515.85+43.15</f>
        <v>559</v>
      </c>
      <c r="C58" s="96" t="s">
        <v>52</v>
      </c>
      <c r="D58" s="95" t="s">
        <v>21</v>
      </c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/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  <c r="FD58" s="128"/>
      <c r="FE58" s="128"/>
      <c r="FF58" s="128"/>
      <c r="FG58" s="128"/>
      <c r="FH58" s="128"/>
      <c r="FI58" s="128"/>
      <c r="FJ58" s="128"/>
      <c r="FK58" s="128"/>
      <c r="FL58" s="128"/>
      <c r="FM58" s="128"/>
      <c r="FN58" s="128"/>
      <c r="FO58" s="128"/>
      <c r="FP58" s="128"/>
      <c r="FQ58" s="128"/>
      <c r="FR58" s="128"/>
      <c r="FS58" s="128"/>
      <c r="FT58" s="128"/>
      <c r="FU58" s="128"/>
      <c r="FV58" s="128"/>
      <c r="FW58" s="128"/>
      <c r="FX58" s="128"/>
    </row>
    <row r="59" spans="1:180" x14ac:dyDescent="0.25">
      <c r="A59" s="134"/>
      <c r="B59" s="94">
        <v>122.76</v>
      </c>
      <c r="C59" s="96"/>
      <c r="D59" s="95" t="s">
        <v>17</v>
      </c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8"/>
      <c r="CK59" s="128"/>
      <c r="CL59" s="128"/>
      <c r="CM59" s="128"/>
      <c r="CN59" s="128"/>
      <c r="CO59" s="128"/>
      <c r="CP59" s="128"/>
      <c r="CQ59" s="128"/>
      <c r="CR59" s="128"/>
      <c r="CS59" s="128"/>
      <c r="CT59" s="128"/>
      <c r="CU59" s="128"/>
      <c r="CV59" s="128"/>
      <c r="CW59" s="128"/>
      <c r="CX59" s="128"/>
      <c r="CY59" s="128"/>
      <c r="CZ59" s="128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28"/>
      <c r="DQ59" s="128"/>
      <c r="DR59" s="128"/>
      <c r="DS59" s="128"/>
      <c r="DT59" s="128"/>
      <c r="DU59" s="128"/>
      <c r="DV59" s="128"/>
      <c r="DW59" s="128"/>
      <c r="DX59" s="128"/>
      <c r="DY59" s="128"/>
      <c r="DZ59" s="128"/>
      <c r="EA59" s="128"/>
      <c r="EB59" s="128"/>
      <c r="EC59" s="128"/>
      <c r="ED59" s="128"/>
      <c r="EE59" s="128"/>
      <c r="EF59" s="128"/>
      <c r="EG59" s="128"/>
      <c r="EH59" s="128"/>
      <c r="EI59" s="128"/>
      <c r="EJ59" s="128"/>
      <c r="EK59" s="128"/>
      <c r="EL59" s="128"/>
      <c r="EM59" s="128"/>
      <c r="EN59" s="128"/>
      <c r="EO59" s="128"/>
      <c r="EP59" s="128"/>
      <c r="EQ59" s="128"/>
      <c r="ER59" s="128"/>
      <c r="ES59" s="128"/>
      <c r="ET59" s="128"/>
      <c r="EU59" s="128"/>
      <c r="EV59" s="128"/>
      <c r="EW59" s="128"/>
      <c r="EX59" s="128"/>
      <c r="EY59" s="128"/>
      <c r="EZ59" s="128"/>
      <c r="FA59" s="128"/>
      <c r="FB59" s="128"/>
      <c r="FC59" s="128"/>
      <c r="FD59" s="128"/>
      <c r="FE59" s="128"/>
      <c r="FF59" s="128"/>
      <c r="FG59" s="128"/>
      <c r="FH59" s="128"/>
      <c r="FI59" s="128"/>
      <c r="FJ59" s="128"/>
      <c r="FK59" s="128"/>
      <c r="FL59" s="128"/>
      <c r="FM59" s="128"/>
      <c r="FN59" s="128"/>
      <c r="FO59" s="128"/>
      <c r="FP59" s="128"/>
      <c r="FQ59" s="128"/>
      <c r="FR59" s="128"/>
      <c r="FS59" s="128"/>
      <c r="FT59" s="128"/>
      <c r="FU59" s="128"/>
      <c r="FV59" s="128"/>
      <c r="FW59" s="128"/>
      <c r="FX59" s="128"/>
    </row>
    <row r="60" spans="1:180" ht="26.4" x14ac:dyDescent="0.25">
      <c r="A60" s="134"/>
      <c r="B60" s="94">
        <v>608</v>
      </c>
      <c r="C60" s="96"/>
      <c r="D60" s="95" t="s">
        <v>53</v>
      </c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8"/>
      <c r="CH60" s="128"/>
      <c r="CI60" s="128"/>
      <c r="CJ60" s="128"/>
      <c r="CK60" s="128"/>
      <c r="CL60" s="128"/>
      <c r="CM60" s="128"/>
      <c r="CN60" s="128"/>
      <c r="CO60" s="128"/>
      <c r="CP60" s="128"/>
      <c r="CQ60" s="128"/>
      <c r="CR60" s="128"/>
      <c r="CS60" s="128"/>
      <c r="CT60" s="128"/>
      <c r="CU60" s="128"/>
      <c r="CV60" s="128"/>
      <c r="CW60" s="128"/>
      <c r="CX60" s="128"/>
      <c r="CY60" s="128"/>
      <c r="CZ60" s="128"/>
      <c r="DA60" s="128"/>
      <c r="DB60" s="128"/>
      <c r="DC60" s="128"/>
      <c r="DD60" s="128"/>
      <c r="DE60" s="128"/>
      <c r="DF60" s="128"/>
      <c r="DG60" s="128"/>
      <c r="DH60" s="128"/>
      <c r="DI60" s="128"/>
      <c r="DJ60" s="128"/>
      <c r="DK60" s="128"/>
      <c r="DL60" s="128"/>
      <c r="DM60" s="128"/>
      <c r="DN60" s="128"/>
      <c r="DO60" s="128"/>
      <c r="DP60" s="128"/>
      <c r="DQ60" s="128"/>
      <c r="DR60" s="128"/>
      <c r="DS60" s="128"/>
      <c r="DT60" s="128"/>
      <c r="DU60" s="128"/>
      <c r="DV60" s="128"/>
      <c r="DW60" s="128"/>
      <c r="DX60" s="128"/>
      <c r="DY60" s="128"/>
      <c r="DZ60" s="128"/>
      <c r="EA60" s="128"/>
      <c r="EB60" s="128"/>
      <c r="EC60" s="128"/>
      <c r="ED60" s="128"/>
      <c r="EE60" s="128"/>
      <c r="EF60" s="128"/>
      <c r="EG60" s="128"/>
      <c r="EH60" s="128"/>
      <c r="EI60" s="128"/>
      <c r="EJ60" s="128"/>
      <c r="EK60" s="128"/>
      <c r="EL60" s="128"/>
      <c r="EM60" s="128"/>
      <c r="EN60" s="128"/>
      <c r="EO60" s="128"/>
      <c r="EP60" s="128"/>
      <c r="EQ60" s="128"/>
      <c r="ER60" s="128"/>
      <c r="ES60" s="128"/>
      <c r="ET60" s="128"/>
      <c r="EU60" s="128"/>
      <c r="EV60" s="128"/>
      <c r="EW60" s="128"/>
      <c r="EX60" s="128"/>
      <c r="EY60" s="128"/>
      <c r="EZ60" s="128"/>
      <c r="FA60" s="128"/>
      <c r="FB60" s="128"/>
      <c r="FC60" s="128"/>
      <c r="FD60" s="128"/>
      <c r="FE60" s="128"/>
      <c r="FF60" s="128"/>
      <c r="FG60" s="128"/>
      <c r="FH60" s="128"/>
      <c r="FI60" s="128"/>
      <c r="FJ60" s="128"/>
      <c r="FK60" s="128"/>
      <c r="FL60" s="128"/>
      <c r="FM60" s="128"/>
      <c r="FN60" s="128"/>
      <c r="FO60" s="128"/>
      <c r="FP60" s="128"/>
      <c r="FQ60" s="128"/>
      <c r="FR60" s="128"/>
      <c r="FS60" s="128"/>
      <c r="FT60" s="128"/>
      <c r="FU60" s="128"/>
      <c r="FV60" s="128"/>
      <c r="FW60" s="128"/>
      <c r="FX60" s="128"/>
    </row>
    <row r="61" spans="1:180" x14ac:dyDescent="0.25">
      <c r="A61" s="134"/>
      <c r="B61" s="94">
        <f>13.6+46.4</f>
        <v>60</v>
      </c>
      <c r="C61" s="96"/>
      <c r="D61" s="95" t="s">
        <v>24</v>
      </c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  <c r="CG61" s="128"/>
      <c r="CH61" s="128"/>
      <c r="CI61" s="128"/>
      <c r="CJ61" s="128"/>
      <c r="CK61" s="128"/>
      <c r="CL61" s="128"/>
      <c r="CM61" s="128"/>
      <c r="CN61" s="128"/>
      <c r="CO61" s="128"/>
      <c r="CP61" s="128"/>
      <c r="CQ61" s="128"/>
      <c r="CR61" s="128"/>
      <c r="CS61" s="128"/>
      <c r="CT61" s="128"/>
      <c r="CU61" s="128"/>
      <c r="CV61" s="128"/>
      <c r="CW61" s="128"/>
      <c r="CX61" s="128"/>
      <c r="CY61" s="128"/>
      <c r="CZ61" s="128"/>
      <c r="DA61" s="128"/>
      <c r="DB61" s="128"/>
      <c r="DC61" s="128"/>
      <c r="DD61" s="128"/>
      <c r="DE61" s="128"/>
      <c r="DF61" s="128"/>
      <c r="DG61" s="128"/>
      <c r="DH61" s="128"/>
      <c r="DI61" s="128"/>
      <c r="DJ61" s="128"/>
      <c r="DK61" s="128"/>
      <c r="DL61" s="128"/>
      <c r="DM61" s="128"/>
      <c r="DN61" s="128"/>
      <c r="DO61" s="128"/>
      <c r="DP61" s="128"/>
      <c r="DQ61" s="128"/>
      <c r="DR61" s="128"/>
      <c r="DS61" s="128"/>
      <c r="DT61" s="128"/>
      <c r="DU61" s="128"/>
      <c r="DV61" s="128"/>
      <c r="DW61" s="128"/>
      <c r="DX61" s="128"/>
      <c r="DY61" s="128"/>
      <c r="DZ61" s="128"/>
      <c r="EA61" s="128"/>
      <c r="EB61" s="128"/>
      <c r="EC61" s="128"/>
      <c r="ED61" s="128"/>
      <c r="EE61" s="128"/>
      <c r="EF61" s="128"/>
      <c r="EG61" s="128"/>
      <c r="EH61" s="128"/>
      <c r="EI61" s="128"/>
      <c r="EJ61" s="128"/>
      <c r="EK61" s="128"/>
      <c r="EL61" s="128"/>
      <c r="EM61" s="128"/>
      <c r="EN61" s="128"/>
      <c r="EO61" s="128"/>
      <c r="EP61" s="128"/>
      <c r="EQ61" s="128"/>
      <c r="ER61" s="128"/>
      <c r="ES61" s="128"/>
      <c r="ET61" s="128"/>
      <c r="EU61" s="128"/>
      <c r="EV61" s="128"/>
      <c r="EW61" s="128"/>
      <c r="EX61" s="128"/>
      <c r="EY61" s="128"/>
      <c r="EZ61" s="128"/>
      <c r="FA61" s="128"/>
      <c r="FB61" s="128"/>
      <c r="FC61" s="128"/>
      <c r="FD61" s="128"/>
      <c r="FE61" s="128"/>
      <c r="FF61" s="128"/>
      <c r="FG61" s="128"/>
      <c r="FH61" s="128"/>
      <c r="FI61" s="128"/>
      <c r="FJ61" s="128"/>
      <c r="FK61" s="128"/>
      <c r="FL61" s="128"/>
      <c r="FM61" s="128"/>
      <c r="FN61" s="128"/>
      <c r="FO61" s="128"/>
      <c r="FP61" s="128"/>
      <c r="FQ61" s="128"/>
      <c r="FR61" s="128"/>
      <c r="FS61" s="128"/>
      <c r="FT61" s="128"/>
      <c r="FU61" s="128"/>
      <c r="FV61" s="128"/>
      <c r="FW61" s="128"/>
      <c r="FX61" s="128"/>
    </row>
    <row r="62" spans="1:180" s="64" customFormat="1" x14ac:dyDescent="0.25">
      <c r="A62" s="135"/>
      <c r="B62" s="98">
        <v>92</v>
      </c>
      <c r="C62" s="99"/>
      <c r="D62" s="100" t="s">
        <v>45</v>
      </c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8"/>
      <c r="CH62" s="128"/>
      <c r="CI62" s="128"/>
      <c r="CJ62" s="128"/>
      <c r="CK62" s="128"/>
      <c r="CL62" s="128"/>
      <c r="CM62" s="128"/>
      <c r="CN62" s="128"/>
      <c r="CO62" s="128"/>
      <c r="CP62" s="128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8"/>
      <c r="ED62" s="128"/>
      <c r="EE62" s="128"/>
      <c r="EF62" s="128"/>
      <c r="EG62" s="128"/>
      <c r="EH62" s="128"/>
      <c r="EI62" s="128"/>
      <c r="EJ62" s="128"/>
      <c r="EK62" s="128"/>
      <c r="EL62" s="128"/>
      <c r="EM62" s="128"/>
      <c r="EN62" s="128"/>
      <c r="EO62" s="128"/>
      <c r="EP62" s="128"/>
      <c r="EQ62" s="128"/>
      <c r="ER62" s="128"/>
      <c r="ES62" s="128"/>
      <c r="ET62" s="128"/>
      <c r="EU62" s="128"/>
      <c r="EV62" s="128"/>
      <c r="EW62" s="128"/>
      <c r="EX62" s="128"/>
      <c r="EY62" s="128"/>
      <c r="EZ62" s="128"/>
      <c r="FA62" s="128"/>
      <c r="FB62" s="128"/>
      <c r="FC62" s="128"/>
      <c r="FD62" s="128"/>
      <c r="FE62" s="128"/>
      <c r="FF62" s="128"/>
      <c r="FG62" s="128"/>
      <c r="FH62" s="128"/>
      <c r="FI62" s="128"/>
      <c r="FJ62" s="128"/>
      <c r="FK62" s="128"/>
      <c r="FL62" s="128"/>
      <c r="FM62" s="128"/>
      <c r="FN62" s="128"/>
      <c r="FO62" s="128"/>
      <c r="FP62" s="128"/>
      <c r="FQ62" s="128"/>
      <c r="FR62" s="128"/>
      <c r="FS62" s="128"/>
      <c r="FT62" s="128"/>
      <c r="FU62" s="128"/>
      <c r="FV62" s="128"/>
      <c r="FW62" s="128"/>
      <c r="FX62" s="128"/>
    </row>
    <row r="63" spans="1:180" ht="26.4" x14ac:dyDescent="0.25">
      <c r="A63" s="134">
        <v>42658</v>
      </c>
      <c r="B63" s="94">
        <f>490.5+17.25</f>
        <v>507.75</v>
      </c>
      <c r="C63" s="96" t="s">
        <v>54</v>
      </c>
      <c r="D63" s="95" t="s">
        <v>21</v>
      </c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8"/>
      <c r="CL63" s="128"/>
      <c r="CM63" s="128"/>
      <c r="CN63" s="128"/>
      <c r="CO63" s="128"/>
      <c r="CP63" s="128"/>
      <c r="CQ63" s="128"/>
      <c r="CR63" s="128"/>
      <c r="CS63" s="128"/>
      <c r="CT63" s="128"/>
      <c r="CU63" s="128"/>
      <c r="CV63" s="128"/>
      <c r="CW63" s="128"/>
      <c r="CX63" s="128"/>
      <c r="CY63" s="128"/>
      <c r="CZ63" s="128"/>
      <c r="DA63" s="128"/>
      <c r="DB63" s="128"/>
      <c r="DC63" s="128"/>
      <c r="DD63" s="128"/>
      <c r="DE63" s="128"/>
      <c r="DF63" s="128"/>
      <c r="DG63" s="128"/>
      <c r="DH63" s="128"/>
      <c r="DI63" s="128"/>
      <c r="DJ63" s="128"/>
      <c r="DK63" s="128"/>
      <c r="DL63" s="128"/>
      <c r="DM63" s="128"/>
      <c r="DN63" s="128"/>
      <c r="DO63" s="128"/>
      <c r="DP63" s="128"/>
      <c r="DQ63" s="128"/>
      <c r="DR63" s="128"/>
      <c r="DS63" s="128"/>
      <c r="DT63" s="128"/>
      <c r="DU63" s="128"/>
      <c r="DV63" s="128"/>
      <c r="DW63" s="128"/>
      <c r="DX63" s="128"/>
      <c r="DY63" s="128"/>
      <c r="DZ63" s="128"/>
      <c r="EA63" s="128"/>
      <c r="EB63" s="128"/>
      <c r="EC63" s="128"/>
      <c r="ED63" s="128"/>
      <c r="EE63" s="128"/>
      <c r="EF63" s="128"/>
      <c r="EG63" s="128"/>
      <c r="EH63" s="128"/>
      <c r="EI63" s="128"/>
      <c r="EJ63" s="128"/>
      <c r="EK63" s="128"/>
      <c r="EL63" s="128"/>
      <c r="EM63" s="128"/>
      <c r="EN63" s="128"/>
      <c r="EO63" s="128"/>
      <c r="EP63" s="128"/>
      <c r="EQ63" s="128"/>
      <c r="ER63" s="128"/>
      <c r="ES63" s="128"/>
      <c r="ET63" s="128"/>
      <c r="EU63" s="128"/>
      <c r="EV63" s="128"/>
      <c r="EW63" s="128"/>
      <c r="EX63" s="128"/>
      <c r="EY63" s="128"/>
      <c r="EZ63" s="128"/>
      <c r="FA63" s="128"/>
      <c r="FB63" s="128"/>
      <c r="FC63" s="128"/>
      <c r="FD63" s="128"/>
      <c r="FE63" s="128"/>
      <c r="FF63" s="128"/>
      <c r="FG63" s="128"/>
      <c r="FH63" s="128"/>
      <c r="FI63" s="128"/>
      <c r="FJ63" s="128"/>
      <c r="FK63" s="128"/>
      <c r="FL63" s="128"/>
      <c r="FM63" s="128"/>
      <c r="FN63" s="128"/>
      <c r="FO63" s="128"/>
      <c r="FP63" s="128"/>
      <c r="FQ63" s="128"/>
      <c r="FR63" s="128"/>
      <c r="FS63" s="128"/>
      <c r="FT63" s="128"/>
      <c r="FU63" s="128"/>
      <c r="FV63" s="128"/>
      <c r="FW63" s="128"/>
      <c r="FX63" s="128"/>
    </row>
    <row r="64" spans="1:180" x14ac:dyDescent="0.25">
      <c r="A64" s="134"/>
      <c r="B64" s="94">
        <v>96.03</v>
      </c>
      <c r="C64" s="96"/>
      <c r="D64" s="95" t="s">
        <v>22</v>
      </c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8"/>
      <c r="BW64" s="128"/>
      <c r="BX64" s="128"/>
      <c r="BY64" s="128"/>
      <c r="BZ64" s="128"/>
      <c r="CA64" s="128"/>
      <c r="CB64" s="128"/>
      <c r="CC64" s="128"/>
      <c r="CD64" s="128"/>
      <c r="CE64" s="128"/>
      <c r="CF64" s="128"/>
      <c r="CG64" s="128"/>
      <c r="CH64" s="128"/>
      <c r="CI64" s="128"/>
      <c r="CJ64" s="128"/>
      <c r="CK64" s="128"/>
      <c r="CL64" s="128"/>
      <c r="CM64" s="128"/>
      <c r="CN64" s="128"/>
      <c r="CO64" s="128"/>
      <c r="CP64" s="128"/>
      <c r="CQ64" s="128"/>
      <c r="CR64" s="128"/>
      <c r="CS64" s="128"/>
      <c r="CT64" s="128"/>
      <c r="CU64" s="128"/>
      <c r="CV64" s="128"/>
      <c r="CW64" s="128"/>
      <c r="CX64" s="128"/>
      <c r="CY64" s="128"/>
      <c r="CZ64" s="128"/>
      <c r="DA64" s="128"/>
      <c r="DB64" s="128"/>
      <c r="DC64" s="128"/>
      <c r="DD64" s="128"/>
      <c r="DE64" s="128"/>
      <c r="DF64" s="128"/>
      <c r="DG64" s="128"/>
      <c r="DH64" s="128"/>
      <c r="DI64" s="128"/>
      <c r="DJ64" s="128"/>
      <c r="DK64" s="128"/>
      <c r="DL64" s="128"/>
      <c r="DM64" s="128"/>
      <c r="DN64" s="128"/>
      <c r="DO64" s="128"/>
      <c r="DP64" s="128"/>
      <c r="DQ64" s="128"/>
      <c r="DR64" s="128"/>
      <c r="DS64" s="128"/>
      <c r="DT64" s="128"/>
      <c r="DU64" s="128"/>
      <c r="DV64" s="128"/>
      <c r="DW64" s="128"/>
      <c r="DX64" s="128"/>
      <c r="DY64" s="128"/>
      <c r="DZ64" s="128"/>
      <c r="EA64" s="128"/>
      <c r="EB64" s="128"/>
      <c r="EC64" s="128"/>
      <c r="ED64" s="128"/>
      <c r="EE64" s="128"/>
      <c r="EF64" s="128"/>
      <c r="EG64" s="128"/>
      <c r="EH64" s="128"/>
      <c r="EI64" s="128"/>
      <c r="EJ64" s="128"/>
      <c r="EK64" s="128"/>
      <c r="EL64" s="128"/>
      <c r="EM64" s="128"/>
      <c r="EN64" s="128"/>
      <c r="EO64" s="128"/>
      <c r="EP64" s="128"/>
      <c r="EQ64" s="128"/>
      <c r="ER64" s="128"/>
      <c r="ES64" s="128"/>
      <c r="ET64" s="128"/>
      <c r="EU64" s="128"/>
      <c r="EV64" s="128"/>
      <c r="EW64" s="128"/>
      <c r="EX64" s="128"/>
      <c r="EY64" s="128"/>
      <c r="EZ64" s="128"/>
      <c r="FA64" s="128"/>
      <c r="FB64" s="128"/>
      <c r="FC64" s="128"/>
      <c r="FD64" s="128"/>
      <c r="FE64" s="128"/>
      <c r="FF64" s="128"/>
      <c r="FG64" s="128"/>
      <c r="FH64" s="128"/>
      <c r="FI64" s="128"/>
      <c r="FJ64" s="128"/>
      <c r="FK64" s="128"/>
      <c r="FL64" s="128"/>
      <c r="FM64" s="128"/>
      <c r="FN64" s="128"/>
      <c r="FO64" s="128"/>
      <c r="FP64" s="128"/>
      <c r="FQ64" s="128"/>
      <c r="FR64" s="128"/>
      <c r="FS64" s="128"/>
      <c r="FT64" s="128"/>
      <c r="FU64" s="128"/>
      <c r="FV64" s="128"/>
      <c r="FW64" s="128"/>
      <c r="FX64" s="128"/>
    </row>
    <row r="65" spans="1:180" x14ac:dyDescent="0.25">
      <c r="A65" s="134"/>
      <c r="B65" s="94">
        <v>7.02</v>
      </c>
      <c r="C65" s="96"/>
      <c r="D65" s="95" t="s">
        <v>55</v>
      </c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  <c r="CF65" s="128"/>
      <c r="CG65" s="128"/>
      <c r="CH65" s="128"/>
      <c r="CI65" s="128"/>
      <c r="CJ65" s="128"/>
      <c r="CK65" s="128"/>
      <c r="CL65" s="128"/>
      <c r="CM65" s="128"/>
      <c r="CN65" s="128"/>
      <c r="CO65" s="128"/>
      <c r="CP65" s="128"/>
      <c r="CQ65" s="128"/>
      <c r="CR65" s="128"/>
      <c r="CS65" s="128"/>
      <c r="CT65" s="128"/>
      <c r="CU65" s="128"/>
      <c r="CV65" s="128"/>
      <c r="CW65" s="128"/>
      <c r="CX65" s="128"/>
      <c r="CY65" s="128"/>
      <c r="CZ65" s="128"/>
      <c r="DA65" s="128"/>
      <c r="DB65" s="128"/>
      <c r="DC65" s="128"/>
      <c r="DD65" s="128"/>
      <c r="DE65" s="128"/>
      <c r="DF65" s="128"/>
      <c r="DG65" s="128"/>
      <c r="DH65" s="128"/>
      <c r="DI65" s="128"/>
      <c r="DJ65" s="128"/>
      <c r="DK65" s="128"/>
      <c r="DL65" s="128"/>
      <c r="DM65" s="128"/>
      <c r="DN65" s="128"/>
      <c r="DO65" s="128"/>
      <c r="DP65" s="128"/>
      <c r="DQ65" s="128"/>
      <c r="DR65" s="128"/>
      <c r="DS65" s="128"/>
      <c r="DT65" s="128"/>
      <c r="DU65" s="128"/>
      <c r="DV65" s="128"/>
      <c r="DW65" s="128"/>
      <c r="DX65" s="128"/>
      <c r="DY65" s="128"/>
      <c r="DZ65" s="128"/>
      <c r="EA65" s="128"/>
      <c r="EB65" s="128"/>
      <c r="EC65" s="128"/>
      <c r="ED65" s="128"/>
      <c r="EE65" s="128"/>
      <c r="EF65" s="128"/>
      <c r="EG65" s="128"/>
      <c r="EH65" s="128"/>
      <c r="EI65" s="128"/>
      <c r="EJ65" s="128"/>
      <c r="EK65" s="128"/>
      <c r="EL65" s="128"/>
      <c r="EM65" s="128"/>
      <c r="EN65" s="128"/>
      <c r="EO65" s="128"/>
      <c r="EP65" s="128"/>
      <c r="EQ65" s="128"/>
      <c r="ER65" s="128"/>
      <c r="ES65" s="128"/>
      <c r="ET65" s="128"/>
      <c r="EU65" s="128"/>
      <c r="EV65" s="128"/>
      <c r="EW65" s="128"/>
      <c r="EX65" s="128"/>
      <c r="EY65" s="128"/>
      <c r="EZ65" s="128"/>
      <c r="FA65" s="128"/>
      <c r="FB65" s="128"/>
      <c r="FC65" s="128"/>
      <c r="FD65" s="128"/>
      <c r="FE65" s="128"/>
      <c r="FF65" s="128"/>
      <c r="FG65" s="128"/>
      <c r="FH65" s="128"/>
      <c r="FI65" s="128"/>
      <c r="FJ65" s="128"/>
      <c r="FK65" s="128"/>
      <c r="FL65" s="128"/>
      <c r="FM65" s="128"/>
      <c r="FN65" s="128"/>
      <c r="FO65" s="128"/>
      <c r="FP65" s="128"/>
      <c r="FQ65" s="128"/>
      <c r="FR65" s="128"/>
      <c r="FS65" s="128"/>
      <c r="FT65" s="128"/>
      <c r="FU65" s="128"/>
      <c r="FV65" s="128"/>
      <c r="FW65" s="128"/>
      <c r="FX65" s="128"/>
    </row>
    <row r="66" spans="1:180" s="64" customFormat="1" x14ac:dyDescent="0.25">
      <c r="A66" s="135"/>
      <c r="B66" s="98">
        <v>46</v>
      </c>
      <c r="C66" s="99"/>
      <c r="D66" s="100" t="s">
        <v>45</v>
      </c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28"/>
      <c r="CO66" s="128"/>
      <c r="CP66" s="128"/>
      <c r="CQ66" s="128"/>
      <c r="CR66" s="128"/>
      <c r="CS66" s="128"/>
      <c r="CT66" s="128"/>
      <c r="CU66" s="128"/>
      <c r="CV66" s="128"/>
      <c r="CW66" s="128"/>
      <c r="CX66" s="128"/>
      <c r="CY66" s="128"/>
      <c r="CZ66" s="128"/>
      <c r="DA66" s="128"/>
      <c r="DB66" s="128"/>
      <c r="DC66" s="128"/>
      <c r="DD66" s="128"/>
      <c r="DE66" s="128"/>
      <c r="DF66" s="128"/>
      <c r="DG66" s="128"/>
      <c r="DH66" s="128"/>
      <c r="DI66" s="128"/>
      <c r="DJ66" s="128"/>
      <c r="DK66" s="128"/>
      <c r="DL66" s="128"/>
      <c r="DM66" s="128"/>
      <c r="DN66" s="128"/>
      <c r="DO66" s="128"/>
      <c r="DP66" s="128"/>
      <c r="DQ66" s="128"/>
      <c r="DR66" s="128"/>
      <c r="DS66" s="128"/>
      <c r="DT66" s="128"/>
      <c r="DU66" s="128"/>
      <c r="DV66" s="128"/>
      <c r="DW66" s="128"/>
      <c r="DX66" s="128"/>
      <c r="DY66" s="128"/>
      <c r="DZ66" s="128"/>
      <c r="EA66" s="128"/>
      <c r="EB66" s="128"/>
      <c r="EC66" s="128"/>
      <c r="ED66" s="128"/>
      <c r="EE66" s="128"/>
      <c r="EF66" s="128"/>
      <c r="EG66" s="128"/>
      <c r="EH66" s="128"/>
      <c r="EI66" s="128"/>
      <c r="EJ66" s="128"/>
      <c r="EK66" s="128"/>
      <c r="EL66" s="128"/>
      <c r="EM66" s="128"/>
      <c r="EN66" s="128"/>
      <c r="EO66" s="128"/>
      <c r="EP66" s="128"/>
      <c r="EQ66" s="128"/>
      <c r="ER66" s="128"/>
      <c r="ES66" s="128"/>
      <c r="ET66" s="128"/>
      <c r="EU66" s="128"/>
      <c r="EV66" s="128"/>
      <c r="EW66" s="128"/>
      <c r="EX66" s="128"/>
      <c r="EY66" s="128"/>
      <c r="EZ66" s="128"/>
      <c r="FA66" s="128"/>
      <c r="FB66" s="128"/>
      <c r="FC66" s="128"/>
      <c r="FD66" s="128"/>
      <c r="FE66" s="128"/>
      <c r="FF66" s="128"/>
      <c r="FG66" s="128"/>
      <c r="FH66" s="128"/>
      <c r="FI66" s="128"/>
      <c r="FJ66" s="128"/>
      <c r="FK66" s="128"/>
      <c r="FL66" s="128"/>
      <c r="FM66" s="128"/>
      <c r="FN66" s="128"/>
      <c r="FO66" s="128"/>
      <c r="FP66" s="128"/>
      <c r="FQ66" s="128"/>
      <c r="FR66" s="128"/>
      <c r="FS66" s="128"/>
      <c r="FT66" s="128"/>
      <c r="FU66" s="128"/>
      <c r="FV66" s="128"/>
      <c r="FW66" s="128"/>
      <c r="FX66" s="128"/>
    </row>
    <row r="67" spans="1:180" ht="26.4" x14ac:dyDescent="0.25">
      <c r="A67" s="134" t="s">
        <v>56</v>
      </c>
      <c r="B67" s="94">
        <f>500.33+28.75</f>
        <v>529.07999999999993</v>
      </c>
      <c r="C67" s="96" t="s">
        <v>57</v>
      </c>
      <c r="D67" s="95" t="s">
        <v>21</v>
      </c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128"/>
      <c r="BY67" s="128"/>
      <c r="BZ67" s="128"/>
      <c r="CA67" s="128"/>
      <c r="CB67" s="128"/>
      <c r="CC67" s="128"/>
      <c r="CD67" s="128"/>
      <c r="CE67" s="128"/>
      <c r="CF67" s="128"/>
      <c r="CG67" s="128"/>
      <c r="CH67" s="128"/>
      <c r="CI67" s="128"/>
      <c r="CJ67" s="128"/>
      <c r="CK67" s="128"/>
      <c r="CL67" s="128"/>
      <c r="CM67" s="128"/>
      <c r="CN67" s="128"/>
      <c r="CO67" s="128"/>
      <c r="CP67" s="128"/>
      <c r="CQ67" s="128"/>
      <c r="CR67" s="128"/>
      <c r="CS67" s="128"/>
      <c r="CT67" s="128"/>
      <c r="CU67" s="128"/>
      <c r="CV67" s="128"/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8"/>
      <c r="FX67" s="128"/>
    </row>
    <row r="68" spans="1:180" x14ac:dyDescent="0.25">
      <c r="A68" s="134"/>
      <c r="B68" s="94">
        <v>58.88</v>
      </c>
      <c r="C68" s="96"/>
      <c r="D68" s="95" t="s">
        <v>22</v>
      </c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128"/>
      <c r="BX68" s="128"/>
      <c r="BY68" s="128"/>
      <c r="BZ68" s="128"/>
      <c r="CA68" s="128"/>
      <c r="CB68" s="128"/>
      <c r="CC68" s="128"/>
      <c r="CD68" s="128"/>
      <c r="CE68" s="128"/>
      <c r="CF68" s="128"/>
      <c r="CG68" s="128"/>
      <c r="CH68" s="128"/>
      <c r="CI68" s="128"/>
      <c r="CJ68" s="128"/>
      <c r="CK68" s="128"/>
      <c r="CL68" s="128"/>
      <c r="CM68" s="128"/>
      <c r="CN68" s="128"/>
      <c r="CO68" s="128"/>
      <c r="CP68" s="128"/>
      <c r="CQ68" s="128"/>
      <c r="CR68" s="128"/>
      <c r="CS68" s="128"/>
      <c r="CT68" s="128"/>
      <c r="CU68" s="128"/>
      <c r="CV68" s="128"/>
      <c r="CW68" s="128"/>
      <c r="CX68" s="128"/>
      <c r="CY68" s="128"/>
      <c r="CZ68" s="128"/>
      <c r="DA68" s="128"/>
      <c r="DB68" s="128"/>
      <c r="DC68" s="128"/>
      <c r="DD68" s="128"/>
      <c r="DE68" s="128"/>
      <c r="DF68" s="128"/>
      <c r="DG68" s="128"/>
      <c r="DH68" s="128"/>
      <c r="DI68" s="128"/>
      <c r="DJ68" s="128"/>
      <c r="DK68" s="128"/>
      <c r="DL68" s="128"/>
      <c r="DM68" s="128"/>
      <c r="DN68" s="128"/>
      <c r="DO68" s="128"/>
      <c r="DP68" s="128"/>
      <c r="DQ68" s="128"/>
      <c r="DR68" s="128"/>
      <c r="DS68" s="128"/>
      <c r="DT68" s="128"/>
      <c r="DU68" s="128"/>
      <c r="DV68" s="128"/>
      <c r="DW68" s="128"/>
      <c r="DX68" s="128"/>
      <c r="DY68" s="128"/>
      <c r="DZ68" s="128"/>
      <c r="EA68" s="128"/>
      <c r="EB68" s="128"/>
      <c r="EC68" s="128"/>
      <c r="ED68" s="128"/>
      <c r="EE68" s="128"/>
      <c r="EF68" s="128"/>
      <c r="EG68" s="128"/>
      <c r="EH68" s="128"/>
      <c r="EI68" s="128"/>
      <c r="EJ68" s="128"/>
      <c r="EK68" s="128"/>
      <c r="EL68" s="128"/>
      <c r="EM68" s="128"/>
      <c r="EN68" s="128"/>
      <c r="EO68" s="128"/>
      <c r="EP68" s="128"/>
      <c r="EQ68" s="128"/>
      <c r="ER68" s="128"/>
      <c r="ES68" s="128"/>
      <c r="ET68" s="128"/>
      <c r="EU68" s="128"/>
      <c r="EV68" s="128"/>
      <c r="EW68" s="128"/>
      <c r="EX68" s="128"/>
      <c r="EY68" s="128"/>
      <c r="EZ68" s="128"/>
      <c r="FA68" s="128"/>
      <c r="FB68" s="128"/>
      <c r="FC68" s="128"/>
      <c r="FD68" s="128"/>
      <c r="FE68" s="128"/>
      <c r="FF68" s="128"/>
      <c r="FG68" s="128"/>
      <c r="FH68" s="128"/>
      <c r="FI68" s="128"/>
      <c r="FJ68" s="128"/>
      <c r="FK68" s="128"/>
      <c r="FL68" s="128"/>
      <c r="FM68" s="128"/>
      <c r="FN68" s="128"/>
      <c r="FO68" s="128"/>
      <c r="FP68" s="128"/>
      <c r="FQ68" s="128"/>
      <c r="FR68" s="128"/>
      <c r="FS68" s="128"/>
      <c r="FT68" s="128"/>
      <c r="FU68" s="128"/>
      <c r="FV68" s="128"/>
      <c r="FW68" s="128"/>
      <c r="FX68" s="128"/>
    </row>
    <row r="69" spans="1:180" x14ac:dyDescent="0.25">
      <c r="A69" s="134"/>
      <c r="B69" s="94">
        <v>18</v>
      </c>
      <c r="C69" s="96"/>
      <c r="D69" s="95" t="s">
        <v>58</v>
      </c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128"/>
      <c r="BY69" s="128"/>
      <c r="BZ69" s="128"/>
      <c r="CA69" s="128"/>
      <c r="CB69" s="128"/>
      <c r="CC69" s="128"/>
      <c r="CD69" s="128"/>
      <c r="CE69" s="128"/>
      <c r="CF69" s="128"/>
      <c r="CG69" s="128"/>
      <c r="CH69" s="128"/>
      <c r="CI69" s="128"/>
      <c r="CJ69" s="128"/>
      <c r="CK69" s="128"/>
      <c r="CL69" s="128"/>
      <c r="CM69" s="128"/>
      <c r="CN69" s="128"/>
      <c r="CO69" s="128"/>
      <c r="CP69" s="128"/>
      <c r="CQ69" s="128"/>
      <c r="CR69" s="128"/>
      <c r="CS69" s="128"/>
      <c r="CT69" s="128"/>
      <c r="CU69" s="128"/>
      <c r="CV69" s="128"/>
      <c r="CW69" s="128"/>
      <c r="CX69" s="128"/>
      <c r="CY69" s="128"/>
      <c r="CZ69" s="128"/>
      <c r="DA69" s="128"/>
      <c r="DB69" s="128"/>
      <c r="DC69" s="128"/>
      <c r="DD69" s="128"/>
      <c r="DE69" s="128"/>
      <c r="DF69" s="128"/>
      <c r="DG69" s="128"/>
      <c r="DH69" s="128"/>
      <c r="DI69" s="128"/>
      <c r="DJ69" s="128"/>
      <c r="DK69" s="128"/>
      <c r="DL69" s="128"/>
      <c r="DM69" s="128"/>
      <c r="DN69" s="128"/>
      <c r="DO69" s="128"/>
      <c r="DP69" s="128"/>
      <c r="DQ69" s="128"/>
      <c r="DR69" s="128"/>
      <c r="DS69" s="128"/>
      <c r="DT69" s="128"/>
      <c r="DU69" s="128"/>
      <c r="DV69" s="128"/>
      <c r="DW69" s="128"/>
      <c r="DX69" s="128"/>
      <c r="DY69" s="128"/>
      <c r="DZ69" s="128"/>
      <c r="EA69" s="128"/>
      <c r="EB69" s="128"/>
      <c r="EC69" s="128"/>
      <c r="ED69" s="128"/>
      <c r="EE69" s="128"/>
      <c r="EF69" s="128"/>
      <c r="EG69" s="128"/>
      <c r="EH69" s="128"/>
      <c r="EI69" s="128"/>
      <c r="EJ69" s="128"/>
      <c r="EK69" s="128"/>
      <c r="EL69" s="128"/>
      <c r="EM69" s="128"/>
      <c r="EN69" s="128"/>
      <c r="EO69" s="128"/>
      <c r="EP69" s="128"/>
      <c r="EQ69" s="128"/>
      <c r="ER69" s="128"/>
      <c r="ES69" s="128"/>
      <c r="ET69" s="128"/>
      <c r="EU69" s="128"/>
      <c r="EV69" s="128"/>
      <c r="EW69" s="128"/>
      <c r="EX69" s="128"/>
      <c r="EY69" s="128"/>
      <c r="EZ69" s="128"/>
      <c r="FA69" s="128"/>
      <c r="FB69" s="128"/>
      <c r="FC69" s="128"/>
      <c r="FD69" s="128"/>
      <c r="FE69" s="128"/>
      <c r="FF69" s="128"/>
      <c r="FG69" s="128"/>
      <c r="FH69" s="128"/>
      <c r="FI69" s="128"/>
      <c r="FJ69" s="128"/>
      <c r="FK69" s="128"/>
      <c r="FL69" s="128"/>
      <c r="FM69" s="128"/>
      <c r="FN69" s="128"/>
      <c r="FO69" s="128"/>
      <c r="FP69" s="128"/>
      <c r="FQ69" s="128"/>
      <c r="FR69" s="128"/>
      <c r="FS69" s="128"/>
      <c r="FT69" s="128"/>
      <c r="FU69" s="128"/>
      <c r="FV69" s="128"/>
      <c r="FW69" s="128"/>
      <c r="FX69" s="128"/>
    </row>
    <row r="70" spans="1:180" s="64" customFormat="1" x14ac:dyDescent="0.25">
      <c r="A70" s="135"/>
      <c r="B70" s="98">
        <f>46+8.5</f>
        <v>54.5</v>
      </c>
      <c r="C70" s="99"/>
      <c r="D70" s="100" t="s">
        <v>42</v>
      </c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8"/>
      <c r="BU70" s="128"/>
      <c r="BV70" s="128"/>
      <c r="BW70" s="128"/>
      <c r="BX70" s="128"/>
      <c r="BY70" s="128"/>
      <c r="BZ70" s="128"/>
      <c r="CA70" s="128"/>
      <c r="CB70" s="128"/>
      <c r="CC70" s="128"/>
      <c r="CD70" s="128"/>
      <c r="CE70" s="128"/>
      <c r="CF70" s="128"/>
      <c r="CG70" s="128"/>
      <c r="CH70" s="128"/>
      <c r="CI70" s="128"/>
      <c r="CJ70" s="128"/>
      <c r="CK70" s="128"/>
      <c r="CL70" s="128"/>
      <c r="CM70" s="128"/>
      <c r="CN70" s="128"/>
      <c r="CO70" s="128"/>
      <c r="CP70" s="128"/>
      <c r="CQ70" s="128"/>
      <c r="CR70" s="128"/>
      <c r="CS70" s="128"/>
      <c r="CT70" s="128"/>
      <c r="CU70" s="128"/>
      <c r="CV70" s="128"/>
      <c r="CW70" s="128"/>
      <c r="CX70" s="128"/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8"/>
      <c r="DT70" s="128"/>
      <c r="DU70" s="128"/>
      <c r="DV70" s="128"/>
      <c r="DW70" s="128"/>
      <c r="DX70" s="128"/>
      <c r="DY70" s="128"/>
      <c r="DZ70" s="128"/>
      <c r="EA70" s="128"/>
      <c r="EB70" s="128"/>
      <c r="EC70" s="128"/>
      <c r="ED70" s="128"/>
      <c r="EE70" s="128"/>
      <c r="EF70" s="128"/>
      <c r="EG70" s="128"/>
      <c r="EH70" s="128"/>
      <c r="EI70" s="128"/>
      <c r="EJ70" s="128"/>
      <c r="EK70" s="128"/>
      <c r="EL70" s="128"/>
      <c r="EM70" s="128"/>
      <c r="EN70" s="128"/>
      <c r="EO70" s="128"/>
      <c r="EP70" s="128"/>
      <c r="EQ70" s="128"/>
      <c r="ER70" s="128"/>
      <c r="ES70" s="128"/>
      <c r="ET70" s="128"/>
      <c r="EU70" s="128"/>
      <c r="EV70" s="128"/>
      <c r="EW70" s="128"/>
      <c r="EX70" s="128"/>
      <c r="EY70" s="128"/>
      <c r="EZ70" s="128"/>
      <c r="FA70" s="128"/>
      <c r="FB70" s="128"/>
      <c r="FC70" s="128"/>
      <c r="FD70" s="128"/>
      <c r="FE70" s="128"/>
      <c r="FF70" s="128"/>
      <c r="FG70" s="128"/>
      <c r="FH70" s="128"/>
      <c r="FI70" s="128"/>
      <c r="FJ70" s="128"/>
      <c r="FK70" s="128"/>
      <c r="FL70" s="128"/>
      <c r="FM70" s="128"/>
      <c r="FN70" s="128"/>
      <c r="FO70" s="128"/>
      <c r="FP70" s="128"/>
      <c r="FQ70" s="128"/>
      <c r="FR70" s="128"/>
      <c r="FS70" s="128"/>
      <c r="FT70" s="128"/>
      <c r="FU70" s="128"/>
      <c r="FV70" s="128"/>
      <c r="FW70" s="128"/>
      <c r="FX70" s="128"/>
    </row>
    <row r="71" spans="1:180" x14ac:dyDescent="0.25">
      <c r="A71" s="134">
        <v>42717</v>
      </c>
      <c r="B71" s="94">
        <f>377.29+28.75</f>
        <v>406.04</v>
      </c>
      <c r="C71" s="96" t="s">
        <v>59</v>
      </c>
      <c r="D71" s="95" t="s">
        <v>21</v>
      </c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  <c r="BX71" s="128"/>
      <c r="BY71" s="128"/>
      <c r="BZ71" s="128"/>
      <c r="CA71" s="128"/>
      <c r="CB71" s="128"/>
      <c r="CC71" s="128"/>
      <c r="CD71" s="128"/>
      <c r="CE71" s="128"/>
      <c r="CF71" s="128"/>
      <c r="CG71" s="128"/>
      <c r="CH71" s="128"/>
      <c r="CI71" s="128"/>
      <c r="CJ71" s="128"/>
      <c r="CK71" s="128"/>
      <c r="CL71" s="128"/>
      <c r="CM71" s="128"/>
      <c r="CN71" s="128"/>
      <c r="CO71" s="128"/>
      <c r="CP71" s="128"/>
      <c r="CQ71" s="128"/>
      <c r="CR71" s="128"/>
      <c r="CS71" s="128"/>
      <c r="CT71" s="128"/>
      <c r="CU71" s="128"/>
      <c r="CV71" s="128"/>
      <c r="CW71" s="128"/>
      <c r="CX71" s="128"/>
      <c r="CY71" s="128"/>
      <c r="CZ71" s="128"/>
      <c r="DA71" s="128"/>
      <c r="DB71" s="128"/>
      <c r="DC71" s="128"/>
      <c r="DD71" s="128"/>
      <c r="DE71" s="128"/>
      <c r="DF71" s="128"/>
      <c r="DG71" s="128"/>
      <c r="DH71" s="128"/>
      <c r="DI71" s="128"/>
      <c r="DJ71" s="128"/>
      <c r="DK71" s="128"/>
      <c r="DL71" s="128"/>
      <c r="DM71" s="128"/>
      <c r="DN71" s="128"/>
      <c r="DO71" s="128"/>
      <c r="DP71" s="128"/>
      <c r="DQ71" s="128"/>
      <c r="DR71" s="128"/>
      <c r="DS71" s="128"/>
      <c r="DT71" s="128"/>
      <c r="DU71" s="128"/>
      <c r="DV71" s="128"/>
      <c r="DW71" s="128"/>
      <c r="DX71" s="128"/>
      <c r="DY71" s="128"/>
      <c r="DZ71" s="128"/>
      <c r="EA71" s="128"/>
      <c r="EB71" s="128"/>
      <c r="EC71" s="128"/>
      <c r="ED71" s="128"/>
      <c r="EE71" s="128"/>
      <c r="EF71" s="128"/>
      <c r="EG71" s="128"/>
      <c r="EH71" s="128"/>
      <c r="EI71" s="128"/>
      <c r="EJ71" s="128"/>
      <c r="EK71" s="128"/>
      <c r="EL71" s="128"/>
      <c r="EM71" s="128"/>
      <c r="EN71" s="128"/>
      <c r="EO71" s="128"/>
      <c r="EP71" s="128"/>
      <c r="EQ71" s="128"/>
      <c r="ER71" s="128"/>
      <c r="ES71" s="128"/>
      <c r="ET71" s="128"/>
      <c r="EU71" s="128"/>
      <c r="EV71" s="128"/>
      <c r="EW71" s="128"/>
      <c r="EX71" s="128"/>
      <c r="EY71" s="128"/>
      <c r="EZ71" s="128"/>
      <c r="FA71" s="128"/>
      <c r="FB71" s="128"/>
      <c r="FC71" s="128"/>
      <c r="FD71" s="128"/>
      <c r="FE71" s="128"/>
      <c r="FF71" s="128"/>
      <c r="FG71" s="128"/>
      <c r="FH71" s="128"/>
      <c r="FI71" s="128"/>
      <c r="FJ71" s="128"/>
      <c r="FK71" s="128"/>
      <c r="FL71" s="128"/>
      <c r="FM71" s="128"/>
      <c r="FN71" s="128"/>
      <c r="FO71" s="128"/>
      <c r="FP71" s="128"/>
      <c r="FQ71" s="128"/>
      <c r="FR71" s="128"/>
      <c r="FS71" s="128"/>
      <c r="FT71" s="128"/>
      <c r="FU71" s="128"/>
      <c r="FV71" s="128"/>
      <c r="FW71" s="128"/>
      <c r="FX71" s="128"/>
    </row>
    <row r="72" spans="1:180" x14ac:dyDescent="0.25">
      <c r="A72" s="134"/>
      <c r="B72" s="94">
        <v>96.03</v>
      </c>
      <c r="C72" s="96"/>
      <c r="D72" s="95" t="s">
        <v>22</v>
      </c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  <c r="BR72" s="128"/>
      <c r="BS72" s="128"/>
      <c r="BT72" s="128"/>
      <c r="BU72" s="128"/>
      <c r="BV72" s="128"/>
      <c r="BW72" s="128"/>
      <c r="BX72" s="128"/>
      <c r="BY72" s="128"/>
      <c r="BZ72" s="128"/>
      <c r="CA72" s="128"/>
      <c r="CB72" s="128"/>
      <c r="CC72" s="128"/>
      <c r="CD72" s="128"/>
      <c r="CE72" s="128"/>
      <c r="CF72" s="128"/>
      <c r="CG72" s="128"/>
      <c r="CH72" s="128"/>
      <c r="CI72" s="128"/>
      <c r="CJ72" s="128"/>
      <c r="CK72" s="128"/>
      <c r="CL72" s="128"/>
      <c r="CM72" s="128"/>
      <c r="CN72" s="128"/>
      <c r="CO72" s="128"/>
      <c r="CP72" s="128"/>
      <c r="CQ72" s="128"/>
      <c r="CR72" s="128"/>
      <c r="CS72" s="128"/>
      <c r="CT72" s="128"/>
      <c r="CU72" s="128"/>
      <c r="CV72" s="128"/>
      <c r="CW72" s="128"/>
      <c r="CX72" s="128"/>
      <c r="CY72" s="128"/>
      <c r="CZ72" s="128"/>
      <c r="DA72" s="128"/>
      <c r="DB72" s="128"/>
      <c r="DC72" s="128"/>
      <c r="DD72" s="128"/>
      <c r="DE72" s="128"/>
      <c r="DF72" s="128"/>
      <c r="DG72" s="128"/>
      <c r="DH72" s="128"/>
      <c r="DI72" s="128"/>
      <c r="DJ72" s="128"/>
      <c r="DK72" s="128"/>
      <c r="DL72" s="128"/>
      <c r="DM72" s="128"/>
      <c r="DN72" s="128"/>
      <c r="DO72" s="128"/>
      <c r="DP72" s="128"/>
      <c r="DQ72" s="128"/>
      <c r="DR72" s="128"/>
      <c r="DS72" s="128"/>
      <c r="DT72" s="128"/>
      <c r="DU72" s="128"/>
      <c r="DV72" s="128"/>
      <c r="DW72" s="128"/>
      <c r="DX72" s="128"/>
      <c r="DY72" s="128"/>
      <c r="DZ72" s="128"/>
      <c r="EA72" s="128"/>
      <c r="EB72" s="128"/>
      <c r="EC72" s="128"/>
      <c r="ED72" s="128"/>
      <c r="EE72" s="128"/>
      <c r="EF72" s="128"/>
      <c r="EG72" s="128"/>
      <c r="EH72" s="128"/>
      <c r="EI72" s="128"/>
      <c r="EJ72" s="128"/>
      <c r="EK72" s="128"/>
      <c r="EL72" s="128"/>
      <c r="EM72" s="128"/>
      <c r="EN72" s="128"/>
      <c r="EO72" s="128"/>
      <c r="EP72" s="128"/>
      <c r="EQ72" s="128"/>
      <c r="ER72" s="128"/>
      <c r="ES72" s="128"/>
      <c r="ET72" s="128"/>
      <c r="EU72" s="128"/>
      <c r="EV72" s="128"/>
      <c r="EW72" s="128"/>
      <c r="EX72" s="128"/>
      <c r="EY72" s="128"/>
      <c r="EZ72" s="128"/>
      <c r="FA72" s="128"/>
      <c r="FB72" s="128"/>
      <c r="FC72" s="128"/>
      <c r="FD72" s="128"/>
      <c r="FE72" s="128"/>
      <c r="FF72" s="128"/>
      <c r="FG72" s="128"/>
      <c r="FH72" s="128"/>
      <c r="FI72" s="128"/>
      <c r="FJ72" s="128"/>
      <c r="FK72" s="128"/>
      <c r="FL72" s="128"/>
      <c r="FM72" s="128"/>
      <c r="FN72" s="128"/>
      <c r="FO72" s="128"/>
      <c r="FP72" s="128"/>
      <c r="FQ72" s="128"/>
      <c r="FR72" s="128"/>
      <c r="FS72" s="128"/>
      <c r="FT72" s="128"/>
      <c r="FU72" s="128"/>
      <c r="FV72" s="128"/>
      <c r="FW72" s="128"/>
      <c r="FX72" s="128"/>
    </row>
    <row r="73" spans="1:180" s="64" customFormat="1" x14ac:dyDescent="0.25">
      <c r="A73" s="135"/>
      <c r="B73" s="98">
        <f>30.6+46</f>
        <v>76.599999999999994</v>
      </c>
      <c r="C73" s="99"/>
      <c r="D73" s="100" t="s">
        <v>42</v>
      </c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28"/>
      <c r="BT73" s="128"/>
      <c r="BU73" s="128"/>
      <c r="BV73" s="128"/>
      <c r="BW73" s="128"/>
      <c r="BX73" s="128"/>
      <c r="BY73" s="128"/>
      <c r="BZ73" s="128"/>
      <c r="CA73" s="128"/>
      <c r="CB73" s="128"/>
      <c r="CC73" s="128"/>
      <c r="CD73" s="128"/>
      <c r="CE73" s="128"/>
      <c r="CF73" s="128"/>
      <c r="CG73" s="128"/>
      <c r="CH73" s="128"/>
      <c r="CI73" s="128"/>
      <c r="CJ73" s="128"/>
      <c r="CK73" s="128"/>
      <c r="CL73" s="128"/>
      <c r="CM73" s="128"/>
      <c r="CN73" s="128"/>
      <c r="CO73" s="128"/>
      <c r="CP73" s="128"/>
      <c r="CQ73" s="128"/>
      <c r="CR73" s="128"/>
      <c r="CS73" s="128"/>
      <c r="CT73" s="128"/>
      <c r="CU73" s="128"/>
      <c r="CV73" s="128"/>
      <c r="CW73" s="128"/>
      <c r="CX73" s="128"/>
      <c r="CY73" s="128"/>
      <c r="CZ73" s="128"/>
      <c r="DA73" s="128"/>
      <c r="DB73" s="128"/>
      <c r="DC73" s="128"/>
      <c r="DD73" s="128"/>
      <c r="DE73" s="128"/>
      <c r="DF73" s="128"/>
      <c r="DG73" s="128"/>
      <c r="DH73" s="128"/>
      <c r="DI73" s="128"/>
      <c r="DJ73" s="128"/>
      <c r="DK73" s="128"/>
      <c r="DL73" s="128"/>
      <c r="DM73" s="128"/>
      <c r="DN73" s="128"/>
      <c r="DO73" s="128"/>
      <c r="DP73" s="128"/>
      <c r="DQ73" s="128"/>
      <c r="DR73" s="128"/>
      <c r="DS73" s="128"/>
      <c r="DT73" s="128"/>
      <c r="DU73" s="128"/>
      <c r="DV73" s="128"/>
      <c r="DW73" s="128"/>
      <c r="DX73" s="128"/>
      <c r="DY73" s="128"/>
      <c r="DZ73" s="128"/>
      <c r="EA73" s="128"/>
      <c r="EB73" s="128"/>
      <c r="EC73" s="128"/>
      <c r="ED73" s="128"/>
      <c r="EE73" s="128"/>
      <c r="EF73" s="128"/>
      <c r="EG73" s="128"/>
      <c r="EH73" s="128"/>
      <c r="EI73" s="128"/>
      <c r="EJ73" s="128"/>
      <c r="EK73" s="128"/>
      <c r="EL73" s="128"/>
      <c r="EM73" s="128"/>
      <c r="EN73" s="128"/>
      <c r="EO73" s="128"/>
      <c r="EP73" s="128"/>
      <c r="EQ73" s="128"/>
      <c r="ER73" s="128"/>
      <c r="ES73" s="128"/>
      <c r="ET73" s="128"/>
      <c r="EU73" s="128"/>
      <c r="EV73" s="128"/>
      <c r="EW73" s="128"/>
      <c r="EX73" s="128"/>
      <c r="EY73" s="128"/>
      <c r="EZ73" s="128"/>
      <c r="FA73" s="128"/>
      <c r="FB73" s="128"/>
      <c r="FC73" s="128"/>
      <c r="FD73" s="128"/>
      <c r="FE73" s="128"/>
      <c r="FF73" s="128"/>
      <c r="FG73" s="128"/>
      <c r="FH73" s="128"/>
      <c r="FI73" s="128"/>
      <c r="FJ73" s="128"/>
      <c r="FK73" s="128"/>
      <c r="FL73" s="128"/>
      <c r="FM73" s="128"/>
      <c r="FN73" s="128"/>
      <c r="FO73" s="128"/>
      <c r="FP73" s="128"/>
      <c r="FQ73" s="128"/>
      <c r="FR73" s="128"/>
      <c r="FS73" s="128"/>
      <c r="FT73" s="128"/>
      <c r="FU73" s="128"/>
      <c r="FV73" s="128"/>
      <c r="FW73" s="128"/>
      <c r="FX73" s="128"/>
    </row>
    <row r="74" spans="1:180" s="68" customFormat="1" x14ac:dyDescent="0.25">
      <c r="A74" s="136">
        <v>42722</v>
      </c>
      <c r="B74" s="101">
        <f>111+9.2</f>
        <v>120.2</v>
      </c>
      <c r="C74" s="102" t="s">
        <v>60</v>
      </c>
      <c r="D74" s="103" t="s">
        <v>21</v>
      </c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  <c r="BR74" s="128"/>
      <c r="BS74" s="128"/>
      <c r="BT74" s="128"/>
      <c r="BU74" s="128"/>
      <c r="BV74" s="128"/>
      <c r="BW74" s="128"/>
      <c r="BX74" s="128"/>
      <c r="BY74" s="128"/>
      <c r="BZ74" s="128"/>
      <c r="CA74" s="128"/>
      <c r="CB74" s="128"/>
      <c r="CC74" s="128"/>
      <c r="CD74" s="128"/>
      <c r="CE74" s="128"/>
      <c r="CF74" s="128"/>
      <c r="CG74" s="128"/>
      <c r="CH74" s="128"/>
      <c r="CI74" s="128"/>
      <c r="CJ74" s="128"/>
      <c r="CK74" s="128"/>
      <c r="CL74" s="128"/>
      <c r="CM74" s="128"/>
      <c r="CN74" s="128"/>
      <c r="CO74" s="128"/>
      <c r="CP74" s="128"/>
      <c r="CQ74" s="128"/>
      <c r="CR74" s="128"/>
      <c r="CS74" s="128"/>
      <c r="CT74" s="128"/>
      <c r="CU74" s="128"/>
      <c r="CV74" s="128"/>
      <c r="CW74" s="128"/>
      <c r="CX74" s="128"/>
      <c r="CY74" s="128"/>
      <c r="CZ74" s="128"/>
      <c r="DA74" s="128"/>
      <c r="DB74" s="128"/>
      <c r="DC74" s="128"/>
      <c r="DD74" s="128"/>
      <c r="DE74" s="128"/>
      <c r="DF74" s="128"/>
      <c r="DG74" s="128"/>
      <c r="DH74" s="128"/>
      <c r="DI74" s="128"/>
      <c r="DJ74" s="128"/>
      <c r="DK74" s="128"/>
      <c r="DL74" s="128"/>
      <c r="DM74" s="128"/>
      <c r="DN74" s="128"/>
      <c r="DO74" s="128"/>
      <c r="DP74" s="128"/>
      <c r="DQ74" s="128"/>
      <c r="DR74" s="128"/>
      <c r="DS74" s="128"/>
      <c r="DT74" s="128"/>
      <c r="DU74" s="128"/>
      <c r="DV74" s="128"/>
      <c r="DW74" s="128"/>
      <c r="DX74" s="128"/>
      <c r="DY74" s="128"/>
      <c r="DZ74" s="128"/>
      <c r="EA74" s="128"/>
      <c r="EB74" s="128"/>
      <c r="EC74" s="128"/>
      <c r="ED74" s="128"/>
      <c r="EE74" s="128"/>
      <c r="EF74" s="128"/>
      <c r="EG74" s="128"/>
      <c r="EH74" s="128"/>
      <c r="EI74" s="128"/>
      <c r="EJ74" s="128"/>
      <c r="EK74" s="128"/>
      <c r="EL74" s="128"/>
      <c r="EM74" s="128"/>
      <c r="EN74" s="128"/>
      <c r="EO74" s="128"/>
      <c r="EP74" s="128"/>
      <c r="EQ74" s="128"/>
      <c r="ER74" s="128"/>
      <c r="ES74" s="128"/>
      <c r="ET74" s="128"/>
      <c r="EU74" s="128"/>
      <c r="EV74" s="128"/>
      <c r="EW74" s="128"/>
      <c r="EX74" s="128"/>
      <c r="EY74" s="128"/>
      <c r="EZ74" s="128"/>
      <c r="FA74" s="128"/>
      <c r="FB74" s="128"/>
      <c r="FC74" s="128"/>
      <c r="FD74" s="128"/>
      <c r="FE74" s="128"/>
      <c r="FF74" s="128"/>
      <c r="FG74" s="128"/>
      <c r="FH74" s="128"/>
      <c r="FI74" s="128"/>
      <c r="FJ74" s="128"/>
      <c r="FK74" s="128"/>
      <c r="FL74" s="128"/>
      <c r="FM74" s="128"/>
      <c r="FN74" s="128"/>
      <c r="FO74" s="128"/>
      <c r="FP74" s="128"/>
      <c r="FQ74" s="128"/>
      <c r="FR74" s="128"/>
      <c r="FS74" s="128"/>
      <c r="FT74" s="128"/>
      <c r="FU74" s="128"/>
      <c r="FV74" s="128"/>
      <c r="FW74" s="128"/>
      <c r="FX74" s="128"/>
    </row>
    <row r="75" spans="1:180" x14ac:dyDescent="0.25">
      <c r="A75" s="134">
        <v>42724</v>
      </c>
      <c r="B75" s="94">
        <f>509.63+9.2</f>
        <v>518.83000000000004</v>
      </c>
      <c r="C75" s="96" t="s">
        <v>61</v>
      </c>
      <c r="D75" s="95" t="s">
        <v>21</v>
      </c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  <c r="BR75" s="128"/>
      <c r="BS75" s="128"/>
      <c r="BT75" s="128"/>
      <c r="BU75" s="128"/>
      <c r="BV75" s="128"/>
      <c r="BW75" s="128"/>
      <c r="BX75" s="128"/>
      <c r="BY75" s="128"/>
      <c r="BZ75" s="128"/>
      <c r="CA75" s="128"/>
      <c r="CB75" s="128"/>
      <c r="CC75" s="128"/>
      <c r="CD75" s="128"/>
      <c r="CE75" s="128"/>
      <c r="CF75" s="128"/>
      <c r="CG75" s="128"/>
      <c r="CH75" s="128"/>
      <c r="CI75" s="128"/>
      <c r="CJ75" s="128"/>
      <c r="CK75" s="128"/>
      <c r="CL75" s="128"/>
      <c r="CM75" s="128"/>
      <c r="CN75" s="128"/>
      <c r="CO75" s="128"/>
      <c r="CP75" s="128"/>
      <c r="CQ75" s="128"/>
      <c r="CR75" s="128"/>
      <c r="CS75" s="128"/>
      <c r="CT75" s="128"/>
      <c r="CU75" s="128"/>
      <c r="CV75" s="128"/>
      <c r="CW75" s="128"/>
      <c r="CX75" s="128"/>
      <c r="CY75" s="128"/>
      <c r="CZ75" s="128"/>
      <c r="DA75" s="128"/>
      <c r="DB75" s="128"/>
      <c r="DC75" s="128"/>
      <c r="DD75" s="128"/>
      <c r="DE75" s="128"/>
      <c r="DF75" s="128"/>
      <c r="DG75" s="128"/>
      <c r="DH75" s="128"/>
      <c r="DI75" s="128"/>
      <c r="DJ75" s="128"/>
      <c r="DK75" s="128"/>
      <c r="DL75" s="128"/>
      <c r="DM75" s="128"/>
      <c r="DN75" s="128"/>
      <c r="DO75" s="128"/>
      <c r="DP75" s="128"/>
      <c r="DQ75" s="128"/>
      <c r="DR75" s="128"/>
      <c r="DS75" s="128"/>
      <c r="DT75" s="128"/>
      <c r="DU75" s="128"/>
      <c r="DV75" s="128"/>
      <c r="DW75" s="128"/>
      <c r="DX75" s="128"/>
      <c r="DY75" s="128"/>
      <c r="DZ75" s="128"/>
      <c r="EA75" s="128"/>
      <c r="EB75" s="128"/>
      <c r="EC75" s="128"/>
      <c r="ED75" s="128"/>
      <c r="EE75" s="128"/>
      <c r="EF75" s="128"/>
      <c r="EG75" s="128"/>
      <c r="EH75" s="128"/>
      <c r="EI75" s="128"/>
      <c r="EJ75" s="128"/>
      <c r="EK75" s="128"/>
      <c r="EL75" s="128"/>
      <c r="EM75" s="128"/>
      <c r="EN75" s="128"/>
      <c r="EO75" s="128"/>
      <c r="EP75" s="128"/>
      <c r="EQ75" s="128"/>
      <c r="ER75" s="128"/>
      <c r="ES75" s="128"/>
      <c r="ET75" s="128"/>
      <c r="EU75" s="128"/>
      <c r="EV75" s="128"/>
      <c r="EW75" s="128"/>
      <c r="EX75" s="128"/>
      <c r="EY75" s="128"/>
      <c r="EZ75" s="128"/>
      <c r="FA75" s="128"/>
      <c r="FB75" s="128"/>
      <c r="FC75" s="128"/>
      <c r="FD75" s="128"/>
      <c r="FE75" s="128"/>
      <c r="FF75" s="128"/>
      <c r="FG75" s="128"/>
      <c r="FH75" s="128"/>
      <c r="FI75" s="128"/>
      <c r="FJ75" s="128"/>
      <c r="FK75" s="128"/>
      <c r="FL75" s="128"/>
      <c r="FM75" s="128"/>
      <c r="FN75" s="128"/>
      <c r="FO75" s="128"/>
      <c r="FP75" s="128"/>
      <c r="FQ75" s="128"/>
      <c r="FR75" s="128"/>
      <c r="FS75" s="128"/>
      <c r="FT75" s="128"/>
      <c r="FU75" s="128"/>
      <c r="FV75" s="128"/>
      <c r="FW75" s="128"/>
      <c r="FX75" s="128"/>
    </row>
    <row r="76" spans="1:180" s="64" customFormat="1" x14ac:dyDescent="0.25">
      <c r="A76" s="135"/>
      <c r="B76" s="98">
        <v>46</v>
      </c>
      <c r="C76" s="99"/>
      <c r="D76" s="100" t="s">
        <v>45</v>
      </c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  <c r="BR76" s="128"/>
      <c r="BS76" s="128"/>
      <c r="BT76" s="128"/>
      <c r="BU76" s="128"/>
      <c r="BV76" s="128"/>
      <c r="BW76" s="128"/>
      <c r="BX76" s="128"/>
      <c r="BY76" s="128"/>
      <c r="BZ76" s="128"/>
      <c r="CA76" s="128"/>
      <c r="CB76" s="128"/>
      <c r="CC76" s="128"/>
      <c r="CD76" s="128"/>
      <c r="CE76" s="128"/>
      <c r="CF76" s="128"/>
      <c r="CG76" s="128"/>
      <c r="CH76" s="128"/>
      <c r="CI76" s="128"/>
      <c r="CJ76" s="128"/>
      <c r="CK76" s="128"/>
      <c r="CL76" s="128"/>
      <c r="CM76" s="128"/>
      <c r="CN76" s="128"/>
      <c r="CO76" s="128"/>
      <c r="CP76" s="128"/>
      <c r="CQ76" s="128"/>
      <c r="CR76" s="128"/>
      <c r="CS76" s="128"/>
      <c r="CT76" s="128"/>
      <c r="CU76" s="128"/>
      <c r="CV76" s="128"/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8"/>
      <c r="FX76" s="128"/>
    </row>
    <row r="77" spans="1:180" ht="26.4" x14ac:dyDescent="0.25">
      <c r="A77" s="134" t="s">
        <v>62</v>
      </c>
      <c r="B77" s="94">
        <f>497.54+9.2</f>
        <v>506.74</v>
      </c>
      <c r="C77" s="96" t="s">
        <v>63</v>
      </c>
      <c r="D77" s="95" t="s">
        <v>21</v>
      </c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  <c r="CV77" s="128"/>
      <c r="CW77" s="128"/>
      <c r="CX77" s="128"/>
      <c r="CY77" s="128"/>
      <c r="CZ77" s="128"/>
      <c r="DA77" s="128"/>
      <c r="DB77" s="128"/>
      <c r="DC77" s="128"/>
      <c r="DD77" s="128"/>
      <c r="DE77" s="128"/>
      <c r="DF77" s="128"/>
      <c r="DG77" s="128"/>
      <c r="DH77" s="128"/>
      <c r="DI77" s="128"/>
      <c r="DJ77" s="128"/>
      <c r="DK77" s="128"/>
      <c r="DL77" s="128"/>
      <c r="DM77" s="128"/>
      <c r="DN77" s="128"/>
      <c r="DO77" s="128"/>
      <c r="DP77" s="128"/>
      <c r="DQ77" s="128"/>
      <c r="DR77" s="128"/>
      <c r="DS77" s="128"/>
      <c r="DT77" s="128"/>
      <c r="DU77" s="128"/>
      <c r="DV77" s="128"/>
      <c r="DW77" s="128"/>
      <c r="DX77" s="128"/>
      <c r="DY77" s="128"/>
      <c r="DZ77" s="128"/>
      <c r="EA77" s="128"/>
      <c r="EB77" s="128"/>
      <c r="EC77" s="128"/>
      <c r="ED77" s="128"/>
      <c r="EE77" s="128"/>
      <c r="EF77" s="128"/>
      <c r="EG77" s="128"/>
      <c r="EH77" s="128"/>
      <c r="EI77" s="128"/>
      <c r="EJ77" s="128"/>
      <c r="EK77" s="128"/>
      <c r="EL77" s="128"/>
      <c r="EM77" s="128"/>
      <c r="EN77" s="128"/>
      <c r="EO77" s="128"/>
      <c r="EP77" s="128"/>
      <c r="EQ77" s="128"/>
      <c r="ER77" s="128"/>
      <c r="ES77" s="128"/>
      <c r="ET77" s="128"/>
      <c r="EU77" s="128"/>
      <c r="EV77" s="128"/>
      <c r="EW77" s="128"/>
      <c r="EX77" s="128"/>
      <c r="EY77" s="128"/>
      <c r="EZ77" s="128"/>
      <c r="FA77" s="128"/>
      <c r="FB77" s="128"/>
      <c r="FC77" s="128"/>
      <c r="FD77" s="128"/>
      <c r="FE77" s="128"/>
      <c r="FF77" s="128"/>
      <c r="FG77" s="128"/>
      <c r="FH77" s="128"/>
      <c r="FI77" s="128"/>
      <c r="FJ77" s="128"/>
      <c r="FK77" s="128"/>
      <c r="FL77" s="128"/>
      <c r="FM77" s="128"/>
      <c r="FN77" s="128"/>
      <c r="FO77" s="128"/>
      <c r="FP77" s="128"/>
      <c r="FQ77" s="128"/>
      <c r="FR77" s="128"/>
      <c r="FS77" s="128"/>
      <c r="FT77" s="128"/>
      <c r="FU77" s="128"/>
      <c r="FV77" s="128"/>
      <c r="FW77" s="128"/>
      <c r="FX77" s="128"/>
    </row>
    <row r="78" spans="1:180" x14ac:dyDescent="0.25">
      <c r="A78" s="134"/>
      <c r="B78" s="94">
        <v>152.9</v>
      </c>
      <c r="C78" s="96"/>
      <c r="D78" s="95" t="s">
        <v>27</v>
      </c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  <c r="BR78" s="128"/>
      <c r="BS78" s="128"/>
      <c r="BT78" s="128"/>
      <c r="BU78" s="128"/>
      <c r="BV78" s="128"/>
      <c r="BW78" s="128"/>
      <c r="BX78" s="128"/>
      <c r="BY78" s="128"/>
      <c r="BZ78" s="128"/>
      <c r="CA78" s="128"/>
      <c r="CB78" s="128"/>
      <c r="CC78" s="128"/>
      <c r="CD78" s="128"/>
      <c r="CE78" s="128"/>
      <c r="CF78" s="128"/>
      <c r="CG78" s="128"/>
      <c r="CH78" s="128"/>
      <c r="CI78" s="128"/>
      <c r="CJ78" s="128"/>
      <c r="CK78" s="128"/>
      <c r="CL78" s="128"/>
      <c r="CM78" s="128"/>
      <c r="CN78" s="128"/>
      <c r="CO78" s="128"/>
      <c r="CP78" s="128"/>
      <c r="CQ78" s="128"/>
      <c r="CR78" s="128"/>
      <c r="CS78" s="128"/>
      <c r="CT78" s="128"/>
      <c r="CU78" s="128"/>
      <c r="CV78" s="128"/>
      <c r="CW78" s="128"/>
      <c r="CX78" s="128"/>
      <c r="CY78" s="128"/>
      <c r="CZ78" s="128"/>
      <c r="DA78" s="128"/>
      <c r="DB78" s="128"/>
      <c r="DC78" s="128"/>
      <c r="DD78" s="128"/>
      <c r="DE78" s="128"/>
      <c r="DF78" s="128"/>
      <c r="DG78" s="128"/>
      <c r="DH78" s="128"/>
      <c r="DI78" s="128"/>
      <c r="DJ78" s="128"/>
      <c r="DK78" s="128"/>
      <c r="DL78" s="128"/>
      <c r="DM78" s="128"/>
      <c r="DN78" s="128"/>
      <c r="DO78" s="128"/>
      <c r="DP78" s="128"/>
      <c r="DQ78" s="128"/>
      <c r="DR78" s="128"/>
      <c r="DS78" s="128"/>
      <c r="DT78" s="128"/>
      <c r="DU78" s="128"/>
      <c r="DV78" s="128"/>
      <c r="DW78" s="128"/>
      <c r="DX78" s="128"/>
      <c r="DY78" s="128"/>
      <c r="DZ78" s="128"/>
      <c r="EA78" s="128"/>
      <c r="EB78" s="128"/>
      <c r="EC78" s="128"/>
      <c r="ED78" s="128"/>
      <c r="EE78" s="128"/>
      <c r="EF78" s="128"/>
      <c r="EG78" s="128"/>
      <c r="EH78" s="128"/>
      <c r="EI78" s="128"/>
      <c r="EJ78" s="128"/>
      <c r="EK78" s="128"/>
      <c r="EL78" s="128"/>
      <c r="EM78" s="128"/>
      <c r="EN78" s="128"/>
      <c r="EO78" s="128"/>
      <c r="EP78" s="128"/>
      <c r="EQ78" s="128"/>
      <c r="ER78" s="128"/>
      <c r="ES78" s="128"/>
      <c r="ET78" s="128"/>
      <c r="EU78" s="128"/>
      <c r="EV78" s="128"/>
      <c r="EW78" s="128"/>
      <c r="EX78" s="128"/>
      <c r="EY78" s="128"/>
      <c r="EZ78" s="128"/>
      <c r="FA78" s="128"/>
      <c r="FB78" s="128"/>
      <c r="FC78" s="128"/>
      <c r="FD78" s="128"/>
      <c r="FE78" s="128"/>
      <c r="FF78" s="128"/>
      <c r="FG78" s="128"/>
      <c r="FH78" s="128"/>
      <c r="FI78" s="128"/>
      <c r="FJ78" s="128"/>
      <c r="FK78" s="128"/>
      <c r="FL78" s="128"/>
      <c r="FM78" s="128"/>
      <c r="FN78" s="128"/>
      <c r="FO78" s="128"/>
      <c r="FP78" s="128"/>
      <c r="FQ78" s="128"/>
      <c r="FR78" s="128"/>
      <c r="FS78" s="128"/>
      <c r="FT78" s="128"/>
      <c r="FU78" s="128"/>
      <c r="FV78" s="128"/>
      <c r="FW78" s="128"/>
      <c r="FX78" s="128"/>
    </row>
    <row r="79" spans="1:180" x14ac:dyDescent="0.25">
      <c r="A79" s="134"/>
      <c r="B79" s="94">
        <f>62.6+54.2+18.7</f>
        <v>135.5</v>
      </c>
      <c r="C79" s="96"/>
      <c r="D79" s="95" t="s">
        <v>24</v>
      </c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  <c r="BR79" s="128"/>
      <c r="BS79" s="128"/>
      <c r="BT79" s="128"/>
      <c r="BU79" s="128"/>
      <c r="BV79" s="128"/>
      <c r="BW79" s="128"/>
      <c r="BX79" s="128"/>
      <c r="BY79" s="128"/>
      <c r="BZ79" s="128"/>
      <c r="CA79" s="128"/>
      <c r="CB79" s="128"/>
      <c r="CC79" s="128"/>
      <c r="CD79" s="128"/>
      <c r="CE79" s="128"/>
      <c r="CF79" s="128"/>
      <c r="CG79" s="128"/>
      <c r="CH79" s="128"/>
      <c r="CI79" s="128"/>
      <c r="CJ79" s="128"/>
      <c r="CK79" s="128"/>
      <c r="CL79" s="128"/>
      <c r="CM79" s="128"/>
      <c r="CN79" s="128"/>
      <c r="CO79" s="128"/>
      <c r="CP79" s="128"/>
      <c r="CQ79" s="128"/>
      <c r="CR79" s="128"/>
      <c r="CS79" s="128"/>
      <c r="CT79" s="128"/>
      <c r="CU79" s="128"/>
      <c r="CV79" s="128"/>
      <c r="CW79" s="128"/>
      <c r="CX79" s="128"/>
      <c r="CY79" s="128"/>
      <c r="CZ79" s="128"/>
      <c r="DA79" s="128"/>
      <c r="DB79" s="128"/>
      <c r="DC79" s="128"/>
      <c r="DD79" s="128"/>
      <c r="DE79" s="128"/>
      <c r="DF79" s="128"/>
      <c r="DG79" s="128"/>
      <c r="DH79" s="128"/>
      <c r="DI79" s="128"/>
      <c r="DJ79" s="128"/>
      <c r="DK79" s="128"/>
      <c r="DL79" s="128"/>
      <c r="DM79" s="128"/>
      <c r="DN79" s="128"/>
      <c r="DO79" s="128"/>
      <c r="DP79" s="128"/>
      <c r="DQ79" s="128"/>
      <c r="DR79" s="128"/>
      <c r="DS79" s="128"/>
      <c r="DT79" s="128"/>
      <c r="DU79" s="128"/>
      <c r="DV79" s="128"/>
      <c r="DW79" s="128"/>
      <c r="DX79" s="128"/>
      <c r="DY79" s="128"/>
      <c r="DZ79" s="128"/>
      <c r="EA79" s="128"/>
      <c r="EB79" s="128"/>
      <c r="EC79" s="128"/>
      <c r="ED79" s="128"/>
      <c r="EE79" s="128"/>
      <c r="EF79" s="128"/>
      <c r="EG79" s="128"/>
      <c r="EH79" s="128"/>
      <c r="EI79" s="128"/>
      <c r="EJ79" s="128"/>
      <c r="EK79" s="128"/>
      <c r="EL79" s="128"/>
      <c r="EM79" s="128"/>
      <c r="EN79" s="128"/>
      <c r="EO79" s="128"/>
      <c r="EP79" s="128"/>
      <c r="EQ79" s="128"/>
      <c r="ER79" s="128"/>
      <c r="ES79" s="128"/>
      <c r="ET79" s="128"/>
      <c r="EU79" s="128"/>
      <c r="EV79" s="128"/>
      <c r="EW79" s="128"/>
      <c r="EX79" s="128"/>
      <c r="EY79" s="128"/>
      <c r="EZ79" s="128"/>
      <c r="FA79" s="128"/>
      <c r="FB79" s="128"/>
      <c r="FC79" s="128"/>
      <c r="FD79" s="128"/>
      <c r="FE79" s="128"/>
      <c r="FF79" s="128"/>
      <c r="FG79" s="128"/>
      <c r="FH79" s="128"/>
      <c r="FI79" s="128"/>
      <c r="FJ79" s="128"/>
      <c r="FK79" s="128"/>
      <c r="FL79" s="128"/>
      <c r="FM79" s="128"/>
      <c r="FN79" s="128"/>
      <c r="FO79" s="128"/>
      <c r="FP79" s="128"/>
      <c r="FQ79" s="128"/>
      <c r="FR79" s="128"/>
      <c r="FS79" s="128"/>
      <c r="FT79" s="128"/>
      <c r="FU79" s="128"/>
      <c r="FV79" s="128"/>
      <c r="FW79" s="128"/>
      <c r="FX79" s="128"/>
    </row>
    <row r="80" spans="1:180" s="64" customFormat="1" x14ac:dyDescent="0.25">
      <c r="A80" s="135"/>
      <c r="B80" s="98">
        <v>98</v>
      </c>
      <c r="C80" s="99"/>
      <c r="D80" s="100" t="s">
        <v>45</v>
      </c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  <c r="BM80" s="128"/>
      <c r="BN80" s="128"/>
      <c r="BO80" s="128"/>
      <c r="BP80" s="128"/>
      <c r="BQ80" s="128"/>
      <c r="BR80" s="128"/>
      <c r="BS80" s="128"/>
      <c r="BT80" s="128"/>
      <c r="BU80" s="128"/>
      <c r="BV80" s="128"/>
      <c r="BW80" s="128"/>
      <c r="BX80" s="128"/>
      <c r="BY80" s="128"/>
      <c r="BZ80" s="128"/>
      <c r="CA80" s="128"/>
      <c r="CB80" s="128"/>
      <c r="CC80" s="128"/>
      <c r="CD80" s="128"/>
      <c r="CE80" s="128"/>
      <c r="CF80" s="128"/>
      <c r="CG80" s="128"/>
      <c r="CH80" s="128"/>
      <c r="CI80" s="128"/>
      <c r="CJ80" s="128"/>
      <c r="CK80" s="128"/>
      <c r="CL80" s="128"/>
      <c r="CM80" s="128"/>
      <c r="CN80" s="128"/>
      <c r="CO80" s="128"/>
      <c r="CP80" s="128"/>
      <c r="CQ80" s="128"/>
      <c r="CR80" s="128"/>
      <c r="CS80" s="128"/>
      <c r="CT80" s="128"/>
      <c r="CU80" s="128"/>
      <c r="CV80" s="128"/>
      <c r="CW80" s="128"/>
      <c r="CX80" s="128"/>
      <c r="CY80" s="128"/>
      <c r="CZ80" s="128"/>
      <c r="DA80" s="128"/>
      <c r="DB80" s="128"/>
      <c r="DC80" s="128"/>
      <c r="DD80" s="128"/>
      <c r="DE80" s="128"/>
      <c r="DF80" s="128"/>
      <c r="DG80" s="128"/>
      <c r="DH80" s="128"/>
      <c r="DI80" s="128"/>
      <c r="DJ80" s="128"/>
      <c r="DK80" s="128"/>
      <c r="DL80" s="128"/>
      <c r="DM80" s="128"/>
      <c r="DN80" s="128"/>
      <c r="DO80" s="128"/>
      <c r="DP80" s="128"/>
      <c r="DQ80" s="128"/>
      <c r="DR80" s="128"/>
      <c r="DS80" s="128"/>
      <c r="DT80" s="128"/>
      <c r="DU80" s="128"/>
      <c r="DV80" s="128"/>
      <c r="DW80" s="128"/>
      <c r="DX80" s="128"/>
      <c r="DY80" s="128"/>
      <c r="DZ80" s="128"/>
      <c r="EA80" s="128"/>
      <c r="EB80" s="128"/>
      <c r="EC80" s="128"/>
      <c r="ED80" s="128"/>
      <c r="EE80" s="128"/>
      <c r="EF80" s="128"/>
      <c r="EG80" s="128"/>
      <c r="EH80" s="128"/>
      <c r="EI80" s="128"/>
      <c r="EJ80" s="128"/>
      <c r="EK80" s="128"/>
      <c r="EL80" s="128"/>
      <c r="EM80" s="128"/>
      <c r="EN80" s="128"/>
      <c r="EO80" s="128"/>
      <c r="EP80" s="128"/>
      <c r="EQ80" s="128"/>
      <c r="ER80" s="128"/>
      <c r="ES80" s="128"/>
      <c r="ET80" s="128"/>
      <c r="EU80" s="128"/>
      <c r="EV80" s="128"/>
      <c r="EW80" s="128"/>
      <c r="EX80" s="128"/>
      <c r="EY80" s="128"/>
      <c r="EZ80" s="128"/>
      <c r="FA80" s="128"/>
      <c r="FB80" s="128"/>
      <c r="FC80" s="128"/>
      <c r="FD80" s="128"/>
      <c r="FE80" s="128"/>
      <c r="FF80" s="128"/>
      <c r="FG80" s="128"/>
      <c r="FH80" s="128"/>
      <c r="FI80" s="128"/>
      <c r="FJ80" s="128"/>
      <c r="FK80" s="128"/>
      <c r="FL80" s="128"/>
      <c r="FM80" s="128"/>
      <c r="FN80" s="128"/>
      <c r="FO80" s="128"/>
      <c r="FP80" s="128"/>
      <c r="FQ80" s="128"/>
      <c r="FR80" s="128"/>
      <c r="FS80" s="128"/>
      <c r="FT80" s="128"/>
      <c r="FU80" s="128"/>
      <c r="FV80" s="128"/>
      <c r="FW80" s="128"/>
      <c r="FX80" s="128"/>
    </row>
    <row r="81" spans="1:180" ht="26.4" x14ac:dyDescent="0.25">
      <c r="A81" s="134" t="s">
        <v>64</v>
      </c>
      <c r="B81" s="94">
        <f>230.83+9.2+266.24+23+8.05</f>
        <v>537.31999999999994</v>
      </c>
      <c r="C81" s="96" t="s">
        <v>65</v>
      </c>
      <c r="D81" s="95" t="s">
        <v>21</v>
      </c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28"/>
      <c r="BW81" s="128"/>
      <c r="BX81" s="128"/>
      <c r="BY81" s="128"/>
      <c r="BZ81" s="128"/>
      <c r="CA81" s="128"/>
      <c r="CB81" s="128"/>
      <c r="CC81" s="128"/>
      <c r="CD81" s="128"/>
      <c r="CE81" s="128"/>
      <c r="CF81" s="128"/>
      <c r="CG81" s="128"/>
      <c r="CH81" s="128"/>
      <c r="CI81" s="128"/>
      <c r="CJ81" s="128"/>
      <c r="CK81" s="128"/>
      <c r="CL81" s="128"/>
      <c r="CM81" s="128"/>
      <c r="CN81" s="128"/>
      <c r="CO81" s="128"/>
      <c r="CP81" s="128"/>
      <c r="CQ81" s="128"/>
      <c r="CR81" s="128"/>
      <c r="CS81" s="128"/>
      <c r="CT81" s="128"/>
      <c r="CU81" s="128"/>
      <c r="CV81" s="128"/>
      <c r="CW81" s="128"/>
      <c r="CX81" s="128"/>
      <c r="CY81" s="128"/>
      <c r="CZ81" s="128"/>
      <c r="DA81" s="128"/>
      <c r="DB81" s="128"/>
      <c r="DC81" s="128"/>
      <c r="DD81" s="128"/>
      <c r="DE81" s="128"/>
      <c r="DF81" s="128"/>
      <c r="DG81" s="128"/>
      <c r="DH81" s="128"/>
      <c r="DI81" s="128"/>
      <c r="DJ81" s="128"/>
      <c r="DK81" s="128"/>
      <c r="DL81" s="128"/>
      <c r="DM81" s="128"/>
      <c r="DN81" s="128"/>
      <c r="DO81" s="128"/>
      <c r="DP81" s="128"/>
      <c r="DQ81" s="128"/>
      <c r="DR81" s="128"/>
      <c r="DS81" s="128"/>
      <c r="DT81" s="128"/>
      <c r="DU81" s="128"/>
      <c r="DV81" s="128"/>
      <c r="DW81" s="128"/>
      <c r="DX81" s="128"/>
      <c r="DY81" s="128"/>
      <c r="DZ81" s="128"/>
      <c r="EA81" s="128"/>
      <c r="EB81" s="128"/>
      <c r="EC81" s="128"/>
      <c r="ED81" s="128"/>
      <c r="EE81" s="128"/>
      <c r="EF81" s="128"/>
      <c r="EG81" s="128"/>
      <c r="EH81" s="128"/>
      <c r="EI81" s="128"/>
      <c r="EJ81" s="128"/>
      <c r="EK81" s="128"/>
      <c r="EL81" s="128"/>
      <c r="EM81" s="128"/>
      <c r="EN81" s="128"/>
      <c r="EO81" s="128"/>
      <c r="EP81" s="128"/>
      <c r="EQ81" s="128"/>
      <c r="ER81" s="128"/>
      <c r="ES81" s="128"/>
      <c r="ET81" s="128"/>
      <c r="EU81" s="128"/>
      <c r="EV81" s="128"/>
      <c r="EW81" s="128"/>
      <c r="EX81" s="128"/>
      <c r="EY81" s="128"/>
      <c r="EZ81" s="128"/>
      <c r="FA81" s="128"/>
      <c r="FB81" s="128"/>
      <c r="FC81" s="128"/>
      <c r="FD81" s="128"/>
      <c r="FE81" s="128"/>
      <c r="FF81" s="128"/>
      <c r="FG81" s="128"/>
      <c r="FH81" s="128"/>
      <c r="FI81" s="128"/>
      <c r="FJ81" s="128"/>
      <c r="FK81" s="128"/>
      <c r="FL81" s="128"/>
      <c r="FM81" s="128"/>
      <c r="FN81" s="128"/>
      <c r="FO81" s="128"/>
      <c r="FP81" s="128"/>
      <c r="FQ81" s="128"/>
      <c r="FR81" s="128"/>
      <c r="FS81" s="128"/>
      <c r="FT81" s="128"/>
      <c r="FU81" s="128"/>
      <c r="FV81" s="128"/>
      <c r="FW81" s="128"/>
      <c r="FX81" s="128"/>
    </row>
    <row r="82" spans="1:180" x14ac:dyDescent="0.25">
      <c r="A82" s="134"/>
      <c r="B82" s="94">
        <v>875.5</v>
      </c>
      <c r="C82" s="96"/>
      <c r="D82" s="95" t="s">
        <v>18</v>
      </c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8"/>
      <c r="BH82" s="128"/>
      <c r="BI82" s="128"/>
      <c r="BJ82" s="128"/>
      <c r="BK82" s="128"/>
      <c r="BL82" s="128"/>
      <c r="BM82" s="128"/>
      <c r="BN82" s="128"/>
      <c r="BO82" s="128"/>
      <c r="BP82" s="128"/>
      <c r="BQ82" s="128"/>
      <c r="BR82" s="128"/>
      <c r="BS82" s="128"/>
      <c r="BT82" s="128"/>
      <c r="BU82" s="128"/>
      <c r="BV82" s="128"/>
      <c r="BW82" s="128"/>
      <c r="BX82" s="128"/>
      <c r="BY82" s="128"/>
      <c r="BZ82" s="128"/>
      <c r="CA82" s="128"/>
      <c r="CB82" s="128"/>
      <c r="CC82" s="128"/>
      <c r="CD82" s="128"/>
      <c r="CE82" s="128"/>
      <c r="CF82" s="128"/>
      <c r="CG82" s="128"/>
      <c r="CH82" s="128"/>
      <c r="CI82" s="128"/>
      <c r="CJ82" s="128"/>
      <c r="CK82" s="128"/>
      <c r="CL82" s="128"/>
      <c r="CM82" s="128"/>
      <c r="CN82" s="128"/>
      <c r="CO82" s="128"/>
      <c r="CP82" s="128"/>
      <c r="CQ82" s="128"/>
      <c r="CR82" s="128"/>
      <c r="CS82" s="128"/>
      <c r="CT82" s="128"/>
      <c r="CU82" s="128"/>
      <c r="CV82" s="128"/>
      <c r="CW82" s="128"/>
      <c r="CX82" s="128"/>
      <c r="CY82" s="128"/>
      <c r="CZ82" s="128"/>
      <c r="DA82" s="128"/>
      <c r="DB82" s="128"/>
      <c r="DC82" s="128"/>
      <c r="DD82" s="128"/>
      <c r="DE82" s="128"/>
      <c r="DF82" s="128"/>
      <c r="DG82" s="128"/>
      <c r="DH82" s="128"/>
      <c r="DI82" s="128"/>
      <c r="DJ82" s="128"/>
      <c r="DK82" s="128"/>
      <c r="DL82" s="128"/>
      <c r="DM82" s="128"/>
      <c r="DN82" s="128"/>
      <c r="DO82" s="128"/>
      <c r="DP82" s="128"/>
      <c r="DQ82" s="128"/>
      <c r="DR82" s="128"/>
      <c r="DS82" s="128"/>
      <c r="DT82" s="128"/>
      <c r="DU82" s="128"/>
      <c r="DV82" s="128"/>
      <c r="DW82" s="128"/>
      <c r="DX82" s="128"/>
      <c r="DY82" s="128"/>
      <c r="DZ82" s="128"/>
      <c r="EA82" s="128"/>
      <c r="EB82" s="128"/>
      <c r="EC82" s="128"/>
      <c r="ED82" s="128"/>
      <c r="EE82" s="128"/>
      <c r="EF82" s="128"/>
      <c r="EG82" s="128"/>
      <c r="EH82" s="128"/>
      <c r="EI82" s="128"/>
      <c r="EJ82" s="128"/>
      <c r="EK82" s="128"/>
      <c r="EL82" s="128"/>
      <c r="EM82" s="128"/>
      <c r="EN82" s="128"/>
      <c r="EO82" s="128"/>
      <c r="EP82" s="128"/>
      <c r="EQ82" s="128"/>
      <c r="ER82" s="128"/>
      <c r="ES82" s="128"/>
      <c r="ET82" s="128"/>
      <c r="EU82" s="128"/>
      <c r="EV82" s="128"/>
      <c r="EW82" s="128"/>
      <c r="EX82" s="128"/>
      <c r="EY82" s="128"/>
      <c r="EZ82" s="128"/>
      <c r="FA82" s="128"/>
      <c r="FB82" s="128"/>
      <c r="FC82" s="128"/>
      <c r="FD82" s="128"/>
      <c r="FE82" s="128"/>
      <c r="FF82" s="128"/>
      <c r="FG82" s="128"/>
      <c r="FH82" s="128"/>
      <c r="FI82" s="128"/>
      <c r="FJ82" s="128"/>
      <c r="FK82" s="128"/>
      <c r="FL82" s="128"/>
      <c r="FM82" s="128"/>
      <c r="FN82" s="128"/>
      <c r="FO82" s="128"/>
      <c r="FP82" s="128"/>
      <c r="FQ82" s="128"/>
      <c r="FR82" s="128"/>
      <c r="FS82" s="128"/>
      <c r="FT82" s="128"/>
      <c r="FU82" s="128"/>
      <c r="FV82" s="128"/>
      <c r="FW82" s="128"/>
      <c r="FX82" s="128"/>
    </row>
    <row r="83" spans="1:180" x14ac:dyDescent="0.25">
      <c r="A83" s="134"/>
      <c r="B83" s="94">
        <v>258.18</v>
      </c>
      <c r="C83" s="96"/>
      <c r="D83" s="95" t="s">
        <v>22</v>
      </c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  <c r="BN83" s="128"/>
      <c r="BO83" s="128"/>
      <c r="BP83" s="128"/>
      <c r="BQ83" s="128"/>
      <c r="BR83" s="128"/>
      <c r="BS83" s="128"/>
      <c r="BT83" s="128"/>
      <c r="BU83" s="128"/>
      <c r="BV83" s="128"/>
      <c r="BW83" s="128"/>
      <c r="BX83" s="128"/>
      <c r="BY83" s="128"/>
      <c r="BZ83" s="128"/>
      <c r="CA83" s="128"/>
      <c r="CB83" s="128"/>
      <c r="CC83" s="128"/>
      <c r="CD83" s="128"/>
      <c r="CE83" s="128"/>
      <c r="CF83" s="128"/>
      <c r="CG83" s="128"/>
      <c r="CH83" s="128"/>
      <c r="CI83" s="128"/>
      <c r="CJ83" s="128"/>
      <c r="CK83" s="128"/>
      <c r="CL83" s="128"/>
      <c r="CM83" s="128"/>
      <c r="CN83" s="128"/>
      <c r="CO83" s="128"/>
      <c r="CP83" s="128"/>
      <c r="CQ83" s="128"/>
      <c r="CR83" s="128"/>
      <c r="CS83" s="128"/>
      <c r="CT83" s="128"/>
      <c r="CU83" s="128"/>
      <c r="CV83" s="128"/>
      <c r="CW83" s="128"/>
      <c r="CX83" s="128"/>
      <c r="CY83" s="128"/>
      <c r="CZ83" s="128"/>
      <c r="DA83" s="128"/>
      <c r="DB83" s="128"/>
      <c r="DC83" s="128"/>
      <c r="DD83" s="128"/>
      <c r="DE83" s="128"/>
      <c r="DF83" s="128"/>
      <c r="DG83" s="128"/>
      <c r="DH83" s="128"/>
      <c r="DI83" s="128"/>
      <c r="DJ83" s="128"/>
      <c r="DK83" s="128"/>
      <c r="DL83" s="128"/>
      <c r="DM83" s="128"/>
      <c r="DN83" s="128"/>
      <c r="DO83" s="128"/>
      <c r="DP83" s="128"/>
      <c r="DQ83" s="128"/>
      <c r="DR83" s="128"/>
      <c r="DS83" s="128"/>
      <c r="DT83" s="128"/>
      <c r="DU83" s="128"/>
      <c r="DV83" s="128"/>
      <c r="DW83" s="128"/>
      <c r="DX83" s="128"/>
      <c r="DY83" s="128"/>
      <c r="DZ83" s="128"/>
      <c r="EA83" s="128"/>
      <c r="EB83" s="128"/>
      <c r="EC83" s="128"/>
      <c r="ED83" s="128"/>
      <c r="EE83" s="128"/>
      <c r="EF83" s="128"/>
      <c r="EG83" s="128"/>
      <c r="EH83" s="128"/>
      <c r="EI83" s="128"/>
      <c r="EJ83" s="128"/>
      <c r="EK83" s="128"/>
      <c r="EL83" s="128"/>
      <c r="EM83" s="128"/>
      <c r="EN83" s="128"/>
      <c r="EO83" s="128"/>
      <c r="EP83" s="128"/>
      <c r="EQ83" s="128"/>
      <c r="ER83" s="128"/>
      <c r="ES83" s="128"/>
      <c r="ET83" s="128"/>
      <c r="EU83" s="128"/>
      <c r="EV83" s="128"/>
      <c r="EW83" s="128"/>
      <c r="EX83" s="128"/>
      <c r="EY83" s="128"/>
      <c r="EZ83" s="128"/>
      <c r="FA83" s="128"/>
      <c r="FB83" s="128"/>
      <c r="FC83" s="128"/>
      <c r="FD83" s="128"/>
      <c r="FE83" s="128"/>
      <c r="FF83" s="128"/>
      <c r="FG83" s="128"/>
      <c r="FH83" s="128"/>
      <c r="FI83" s="128"/>
      <c r="FJ83" s="128"/>
      <c r="FK83" s="128"/>
      <c r="FL83" s="128"/>
      <c r="FM83" s="128"/>
      <c r="FN83" s="128"/>
      <c r="FO83" s="128"/>
      <c r="FP83" s="128"/>
      <c r="FQ83" s="128"/>
      <c r="FR83" s="128"/>
      <c r="FS83" s="128"/>
      <c r="FT83" s="128"/>
      <c r="FU83" s="128"/>
      <c r="FV83" s="128"/>
      <c r="FW83" s="128"/>
      <c r="FX83" s="128"/>
    </row>
    <row r="84" spans="1:180" x14ac:dyDescent="0.25">
      <c r="A84" s="134"/>
      <c r="B84" s="94">
        <f>51.5+19+33</f>
        <v>103.5</v>
      </c>
      <c r="C84" s="96"/>
      <c r="D84" s="95" t="s">
        <v>24</v>
      </c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  <c r="BA84" s="128"/>
      <c r="BB84" s="128"/>
      <c r="BC84" s="128"/>
      <c r="BD84" s="128"/>
      <c r="BE84" s="128"/>
      <c r="BF84" s="128"/>
      <c r="BG84" s="128"/>
      <c r="BH84" s="128"/>
      <c r="BI84" s="128"/>
      <c r="BJ84" s="128"/>
      <c r="BK84" s="128"/>
      <c r="BL84" s="128"/>
      <c r="BM84" s="128"/>
      <c r="BN84" s="128"/>
      <c r="BO84" s="128"/>
      <c r="BP84" s="128"/>
      <c r="BQ84" s="128"/>
      <c r="BR84" s="128"/>
      <c r="BS84" s="128"/>
      <c r="BT84" s="128"/>
      <c r="BU84" s="128"/>
      <c r="BV84" s="128"/>
      <c r="BW84" s="128"/>
      <c r="BX84" s="128"/>
      <c r="BY84" s="128"/>
      <c r="BZ84" s="128"/>
      <c r="CA84" s="128"/>
      <c r="CB84" s="128"/>
      <c r="CC84" s="128"/>
      <c r="CD84" s="128"/>
      <c r="CE84" s="128"/>
      <c r="CF84" s="128"/>
      <c r="CG84" s="128"/>
      <c r="CH84" s="128"/>
      <c r="CI84" s="128"/>
      <c r="CJ84" s="128"/>
      <c r="CK84" s="128"/>
      <c r="CL84" s="128"/>
      <c r="CM84" s="128"/>
      <c r="CN84" s="128"/>
      <c r="CO84" s="128"/>
      <c r="CP84" s="128"/>
      <c r="CQ84" s="128"/>
      <c r="CR84" s="128"/>
      <c r="CS84" s="128"/>
      <c r="CT84" s="128"/>
      <c r="CU84" s="128"/>
      <c r="CV84" s="128"/>
      <c r="CW84" s="128"/>
      <c r="CX84" s="128"/>
      <c r="CY84" s="128"/>
      <c r="CZ84" s="128"/>
      <c r="DA84" s="128"/>
      <c r="DB84" s="128"/>
      <c r="DC84" s="128"/>
      <c r="DD84" s="128"/>
      <c r="DE84" s="128"/>
      <c r="DF84" s="128"/>
      <c r="DG84" s="128"/>
      <c r="DH84" s="128"/>
      <c r="DI84" s="128"/>
      <c r="DJ84" s="128"/>
      <c r="DK84" s="128"/>
      <c r="DL84" s="128"/>
      <c r="DM84" s="128"/>
      <c r="DN84" s="128"/>
      <c r="DO84" s="128"/>
      <c r="DP84" s="128"/>
      <c r="DQ84" s="128"/>
      <c r="DR84" s="128"/>
      <c r="DS84" s="128"/>
      <c r="DT84" s="128"/>
      <c r="DU84" s="128"/>
      <c r="DV84" s="128"/>
      <c r="DW84" s="128"/>
      <c r="DX84" s="128"/>
      <c r="DY84" s="128"/>
      <c r="DZ84" s="128"/>
      <c r="EA84" s="128"/>
      <c r="EB84" s="128"/>
      <c r="EC84" s="128"/>
      <c r="ED84" s="128"/>
      <c r="EE84" s="128"/>
      <c r="EF84" s="128"/>
      <c r="EG84" s="128"/>
      <c r="EH84" s="128"/>
      <c r="EI84" s="128"/>
      <c r="EJ84" s="128"/>
      <c r="EK84" s="128"/>
      <c r="EL84" s="128"/>
      <c r="EM84" s="128"/>
      <c r="EN84" s="128"/>
      <c r="EO84" s="128"/>
      <c r="EP84" s="128"/>
      <c r="EQ84" s="128"/>
      <c r="ER84" s="128"/>
      <c r="ES84" s="128"/>
      <c r="ET84" s="128"/>
      <c r="EU84" s="128"/>
      <c r="EV84" s="128"/>
      <c r="EW84" s="128"/>
      <c r="EX84" s="128"/>
      <c r="EY84" s="128"/>
      <c r="EZ84" s="128"/>
      <c r="FA84" s="128"/>
      <c r="FB84" s="128"/>
      <c r="FC84" s="128"/>
      <c r="FD84" s="128"/>
      <c r="FE84" s="128"/>
      <c r="FF84" s="128"/>
      <c r="FG84" s="128"/>
      <c r="FH84" s="128"/>
      <c r="FI84" s="128"/>
      <c r="FJ84" s="128"/>
      <c r="FK84" s="128"/>
      <c r="FL84" s="128"/>
      <c r="FM84" s="128"/>
      <c r="FN84" s="128"/>
      <c r="FO84" s="128"/>
      <c r="FP84" s="128"/>
      <c r="FQ84" s="128"/>
      <c r="FR84" s="128"/>
      <c r="FS84" s="128"/>
      <c r="FT84" s="128"/>
      <c r="FU84" s="128"/>
      <c r="FV84" s="128"/>
      <c r="FW84" s="128"/>
      <c r="FX84" s="128"/>
    </row>
    <row r="85" spans="1:180" s="64" customFormat="1" x14ac:dyDescent="0.25">
      <c r="A85" s="135"/>
      <c r="B85" s="98">
        <f>40.5+8+20.6+75.6+170</f>
        <v>314.7</v>
      </c>
      <c r="C85" s="99"/>
      <c r="D85" s="100" t="s">
        <v>42</v>
      </c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  <c r="BR85" s="128"/>
      <c r="BS85" s="128"/>
      <c r="BT85" s="128"/>
      <c r="BU85" s="128"/>
      <c r="BV85" s="128"/>
      <c r="BW85" s="128"/>
      <c r="BX85" s="128"/>
      <c r="BY85" s="128"/>
      <c r="BZ85" s="128"/>
      <c r="CA85" s="128"/>
      <c r="CB85" s="128"/>
      <c r="CC85" s="128"/>
      <c r="CD85" s="128"/>
      <c r="CE85" s="128"/>
      <c r="CF85" s="128"/>
      <c r="CG85" s="128"/>
      <c r="CH85" s="128"/>
      <c r="CI85" s="128"/>
      <c r="CJ85" s="128"/>
      <c r="CK85" s="128"/>
      <c r="CL85" s="128"/>
      <c r="CM85" s="128"/>
      <c r="CN85" s="128"/>
      <c r="CO85" s="128"/>
      <c r="CP85" s="128"/>
      <c r="CQ85" s="128"/>
      <c r="CR85" s="128"/>
      <c r="CS85" s="128"/>
      <c r="CT85" s="128"/>
      <c r="CU85" s="128"/>
      <c r="CV85" s="128"/>
      <c r="CW85" s="128"/>
      <c r="CX85" s="128"/>
      <c r="CY85" s="128"/>
      <c r="CZ85" s="128"/>
      <c r="DA85" s="128"/>
      <c r="DB85" s="128"/>
      <c r="DC85" s="128"/>
      <c r="DD85" s="128"/>
      <c r="DE85" s="128"/>
      <c r="DF85" s="128"/>
      <c r="DG85" s="128"/>
      <c r="DH85" s="128"/>
      <c r="DI85" s="128"/>
      <c r="DJ85" s="128"/>
      <c r="DK85" s="128"/>
      <c r="DL85" s="128"/>
      <c r="DM85" s="128"/>
      <c r="DN85" s="128"/>
      <c r="DO85" s="128"/>
      <c r="DP85" s="128"/>
      <c r="DQ85" s="128"/>
      <c r="DR85" s="128"/>
      <c r="DS85" s="128"/>
      <c r="DT85" s="128"/>
      <c r="DU85" s="128"/>
      <c r="DV85" s="128"/>
      <c r="DW85" s="128"/>
      <c r="DX85" s="128"/>
      <c r="DY85" s="128"/>
      <c r="DZ85" s="128"/>
      <c r="EA85" s="128"/>
      <c r="EB85" s="128"/>
      <c r="EC85" s="128"/>
      <c r="ED85" s="128"/>
      <c r="EE85" s="128"/>
      <c r="EF85" s="128"/>
      <c r="EG85" s="128"/>
      <c r="EH85" s="128"/>
      <c r="EI85" s="128"/>
      <c r="EJ85" s="128"/>
      <c r="EK85" s="128"/>
      <c r="EL85" s="128"/>
      <c r="EM85" s="128"/>
      <c r="EN85" s="128"/>
      <c r="EO85" s="128"/>
      <c r="EP85" s="128"/>
      <c r="EQ85" s="128"/>
      <c r="ER85" s="128"/>
      <c r="ES85" s="128"/>
      <c r="ET85" s="128"/>
      <c r="EU85" s="128"/>
      <c r="EV85" s="128"/>
      <c r="EW85" s="128"/>
      <c r="EX85" s="128"/>
      <c r="EY85" s="128"/>
      <c r="EZ85" s="128"/>
      <c r="FA85" s="128"/>
      <c r="FB85" s="128"/>
      <c r="FC85" s="128"/>
      <c r="FD85" s="128"/>
      <c r="FE85" s="128"/>
      <c r="FF85" s="128"/>
      <c r="FG85" s="128"/>
      <c r="FH85" s="128"/>
      <c r="FI85" s="128"/>
      <c r="FJ85" s="128"/>
      <c r="FK85" s="128"/>
      <c r="FL85" s="128"/>
      <c r="FM85" s="128"/>
      <c r="FN85" s="128"/>
      <c r="FO85" s="128"/>
      <c r="FP85" s="128"/>
      <c r="FQ85" s="128"/>
      <c r="FR85" s="128"/>
      <c r="FS85" s="128"/>
      <c r="FT85" s="128"/>
      <c r="FU85" s="128"/>
      <c r="FV85" s="128"/>
      <c r="FW85" s="128"/>
      <c r="FX85" s="128"/>
    </row>
    <row r="86" spans="1:180" s="68" customFormat="1" ht="12.75" customHeight="1" x14ac:dyDescent="0.25">
      <c r="A86" s="137">
        <v>42803</v>
      </c>
      <c r="B86" s="104">
        <v>9.1999999999999993</v>
      </c>
      <c r="C86" s="102" t="s">
        <v>66</v>
      </c>
      <c r="D86" s="103" t="s">
        <v>67</v>
      </c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G86" s="128"/>
      <c r="BH86" s="128"/>
      <c r="BI86" s="128"/>
      <c r="BJ86" s="128"/>
      <c r="BK86" s="128"/>
      <c r="BL86" s="128"/>
      <c r="BM86" s="128"/>
      <c r="BN86" s="128"/>
      <c r="BO86" s="128"/>
      <c r="BP86" s="128"/>
      <c r="BQ86" s="128"/>
      <c r="BR86" s="128"/>
      <c r="BS86" s="128"/>
      <c r="BT86" s="128"/>
      <c r="BU86" s="128"/>
      <c r="BV86" s="128"/>
      <c r="BW86" s="128"/>
      <c r="BX86" s="128"/>
      <c r="BY86" s="128"/>
      <c r="BZ86" s="128"/>
      <c r="CA86" s="128"/>
      <c r="CB86" s="128"/>
      <c r="CC86" s="128"/>
      <c r="CD86" s="128"/>
      <c r="CE86" s="128"/>
      <c r="CF86" s="128"/>
      <c r="CG86" s="128"/>
      <c r="CH86" s="128"/>
      <c r="CI86" s="128"/>
      <c r="CJ86" s="128"/>
      <c r="CK86" s="128"/>
      <c r="CL86" s="128"/>
      <c r="CM86" s="128"/>
      <c r="CN86" s="128"/>
      <c r="CO86" s="128"/>
      <c r="CP86" s="128"/>
      <c r="CQ86" s="128"/>
      <c r="CR86" s="128"/>
      <c r="CS86" s="128"/>
      <c r="CT86" s="128"/>
      <c r="CU86" s="128"/>
      <c r="CV86" s="128"/>
      <c r="CW86" s="128"/>
      <c r="CX86" s="128"/>
      <c r="CY86" s="128"/>
      <c r="CZ86" s="128"/>
      <c r="DA86" s="128"/>
      <c r="DB86" s="128"/>
      <c r="DC86" s="128"/>
      <c r="DD86" s="128"/>
      <c r="DE86" s="128"/>
      <c r="DF86" s="128"/>
      <c r="DG86" s="128"/>
      <c r="DH86" s="128"/>
      <c r="DI86" s="128"/>
      <c r="DJ86" s="128"/>
      <c r="DK86" s="128"/>
      <c r="DL86" s="128"/>
      <c r="DM86" s="128"/>
      <c r="DN86" s="128"/>
      <c r="DO86" s="128"/>
      <c r="DP86" s="128"/>
      <c r="DQ86" s="128"/>
      <c r="DR86" s="128"/>
      <c r="DS86" s="128"/>
      <c r="DT86" s="128"/>
      <c r="DU86" s="128"/>
      <c r="DV86" s="128"/>
      <c r="DW86" s="128"/>
      <c r="DX86" s="128"/>
      <c r="DY86" s="128"/>
      <c r="DZ86" s="128"/>
      <c r="EA86" s="128"/>
      <c r="EB86" s="128"/>
      <c r="EC86" s="128"/>
      <c r="ED86" s="128"/>
      <c r="EE86" s="128"/>
      <c r="EF86" s="128"/>
      <c r="EG86" s="128"/>
      <c r="EH86" s="128"/>
      <c r="EI86" s="128"/>
      <c r="EJ86" s="128"/>
      <c r="EK86" s="128"/>
      <c r="EL86" s="128"/>
      <c r="EM86" s="128"/>
      <c r="EN86" s="128"/>
      <c r="EO86" s="128"/>
      <c r="EP86" s="128"/>
      <c r="EQ86" s="128"/>
      <c r="ER86" s="128"/>
      <c r="ES86" s="128"/>
      <c r="ET86" s="128"/>
      <c r="EU86" s="128"/>
      <c r="EV86" s="128"/>
      <c r="EW86" s="128"/>
      <c r="EX86" s="128"/>
      <c r="EY86" s="128"/>
      <c r="EZ86" s="128"/>
      <c r="FA86" s="128"/>
      <c r="FB86" s="128"/>
      <c r="FC86" s="128"/>
      <c r="FD86" s="128"/>
      <c r="FE86" s="128"/>
      <c r="FF86" s="128"/>
      <c r="FG86" s="128"/>
      <c r="FH86" s="128"/>
      <c r="FI86" s="128"/>
      <c r="FJ86" s="128"/>
      <c r="FK86" s="128"/>
      <c r="FL86" s="128"/>
      <c r="FM86" s="128"/>
      <c r="FN86" s="128"/>
      <c r="FO86" s="128"/>
      <c r="FP86" s="128"/>
      <c r="FQ86" s="128"/>
      <c r="FR86" s="128"/>
      <c r="FS86" s="128"/>
      <c r="FT86" s="128"/>
      <c r="FU86" s="128"/>
      <c r="FV86" s="128"/>
      <c r="FW86" s="128"/>
      <c r="FX86" s="128"/>
    </row>
    <row r="87" spans="1:180" ht="26.4" x14ac:dyDescent="0.25">
      <c r="A87" s="134" t="s">
        <v>68</v>
      </c>
      <c r="B87" s="94">
        <f>32.2+448.47</f>
        <v>480.67</v>
      </c>
      <c r="C87" s="96" t="s">
        <v>69</v>
      </c>
      <c r="D87" s="95" t="s">
        <v>21</v>
      </c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8"/>
      <c r="BN87" s="128"/>
      <c r="BO87" s="128"/>
      <c r="BP87" s="128"/>
      <c r="BQ87" s="128"/>
      <c r="BR87" s="128"/>
      <c r="BS87" s="128"/>
      <c r="BT87" s="128"/>
      <c r="BU87" s="128"/>
      <c r="BV87" s="128"/>
      <c r="BW87" s="128"/>
      <c r="BX87" s="128"/>
      <c r="BY87" s="128"/>
      <c r="BZ87" s="128"/>
      <c r="CA87" s="128"/>
      <c r="CB87" s="128"/>
      <c r="CC87" s="128"/>
      <c r="CD87" s="128"/>
      <c r="CE87" s="128"/>
      <c r="CF87" s="128"/>
      <c r="CG87" s="128"/>
      <c r="CH87" s="128"/>
      <c r="CI87" s="128"/>
      <c r="CJ87" s="128"/>
      <c r="CK87" s="128"/>
      <c r="CL87" s="128"/>
      <c r="CM87" s="128"/>
      <c r="CN87" s="128"/>
      <c r="CO87" s="128"/>
      <c r="CP87" s="128"/>
      <c r="CQ87" s="128"/>
      <c r="CR87" s="128"/>
      <c r="CS87" s="128"/>
      <c r="CT87" s="128"/>
      <c r="CU87" s="128"/>
      <c r="CV87" s="128"/>
      <c r="CW87" s="128"/>
      <c r="CX87" s="128"/>
      <c r="CY87" s="128"/>
      <c r="CZ87" s="128"/>
      <c r="DA87" s="128"/>
      <c r="DB87" s="128"/>
      <c r="DC87" s="128"/>
      <c r="DD87" s="128"/>
      <c r="DE87" s="128"/>
      <c r="DF87" s="128"/>
      <c r="DG87" s="128"/>
      <c r="DH87" s="128"/>
      <c r="DI87" s="128"/>
      <c r="DJ87" s="128"/>
      <c r="DK87" s="128"/>
      <c r="DL87" s="128"/>
      <c r="DM87" s="128"/>
      <c r="DN87" s="128"/>
      <c r="DO87" s="128"/>
      <c r="DP87" s="128"/>
      <c r="DQ87" s="128"/>
      <c r="DR87" s="128"/>
      <c r="DS87" s="128"/>
      <c r="DT87" s="128"/>
      <c r="DU87" s="128"/>
      <c r="DV87" s="128"/>
      <c r="DW87" s="128"/>
      <c r="DX87" s="128"/>
      <c r="DY87" s="128"/>
      <c r="DZ87" s="128"/>
      <c r="EA87" s="128"/>
      <c r="EB87" s="128"/>
      <c r="EC87" s="128"/>
      <c r="ED87" s="128"/>
      <c r="EE87" s="128"/>
      <c r="EF87" s="128"/>
      <c r="EG87" s="128"/>
      <c r="EH87" s="128"/>
      <c r="EI87" s="128"/>
      <c r="EJ87" s="128"/>
      <c r="EK87" s="128"/>
      <c r="EL87" s="128"/>
      <c r="EM87" s="128"/>
      <c r="EN87" s="128"/>
      <c r="EO87" s="128"/>
      <c r="EP87" s="128"/>
      <c r="EQ87" s="128"/>
      <c r="ER87" s="128"/>
      <c r="ES87" s="128"/>
      <c r="ET87" s="128"/>
      <c r="EU87" s="128"/>
      <c r="EV87" s="128"/>
      <c r="EW87" s="128"/>
      <c r="EX87" s="128"/>
      <c r="EY87" s="128"/>
      <c r="EZ87" s="128"/>
      <c r="FA87" s="128"/>
      <c r="FB87" s="128"/>
      <c r="FC87" s="128"/>
      <c r="FD87" s="128"/>
      <c r="FE87" s="128"/>
      <c r="FF87" s="128"/>
      <c r="FG87" s="128"/>
      <c r="FH87" s="128"/>
      <c r="FI87" s="128"/>
      <c r="FJ87" s="128"/>
      <c r="FK87" s="128"/>
      <c r="FL87" s="128"/>
      <c r="FM87" s="128"/>
      <c r="FN87" s="128"/>
      <c r="FO87" s="128"/>
      <c r="FP87" s="128"/>
      <c r="FQ87" s="128"/>
      <c r="FR87" s="128"/>
      <c r="FS87" s="128"/>
      <c r="FT87" s="128"/>
      <c r="FU87" s="128"/>
      <c r="FV87" s="128"/>
      <c r="FW87" s="128"/>
      <c r="FX87" s="128"/>
    </row>
    <row r="88" spans="1:180" x14ac:dyDescent="0.25">
      <c r="A88" s="134"/>
      <c r="B88" s="94">
        <f>8.05+117.76</f>
        <v>125.81</v>
      </c>
      <c r="C88" s="96"/>
      <c r="D88" s="95" t="s">
        <v>22</v>
      </c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  <c r="BH88" s="128"/>
      <c r="BI88" s="128"/>
      <c r="BJ88" s="128"/>
      <c r="BK88" s="128"/>
      <c r="BL88" s="128"/>
      <c r="BM88" s="128"/>
      <c r="BN88" s="128"/>
      <c r="BO88" s="128"/>
      <c r="BP88" s="128"/>
      <c r="BQ88" s="128"/>
      <c r="BR88" s="128"/>
      <c r="BS88" s="128"/>
      <c r="BT88" s="128"/>
      <c r="BU88" s="128"/>
      <c r="BV88" s="128"/>
      <c r="BW88" s="128"/>
      <c r="BX88" s="128"/>
      <c r="BY88" s="128"/>
      <c r="BZ88" s="128"/>
      <c r="CA88" s="128"/>
      <c r="CB88" s="128"/>
      <c r="CC88" s="128"/>
      <c r="CD88" s="128"/>
      <c r="CE88" s="128"/>
      <c r="CF88" s="128"/>
      <c r="CG88" s="128"/>
      <c r="CH88" s="128"/>
      <c r="CI88" s="128"/>
      <c r="CJ88" s="128"/>
      <c r="CK88" s="128"/>
      <c r="CL88" s="128"/>
      <c r="CM88" s="128"/>
      <c r="CN88" s="128"/>
      <c r="CO88" s="128"/>
      <c r="CP88" s="128"/>
      <c r="CQ88" s="128"/>
      <c r="CR88" s="128"/>
      <c r="CS88" s="128"/>
      <c r="CT88" s="128"/>
      <c r="CU88" s="128"/>
      <c r="CV88" s="128"/>
      <c r="CW88" s="128"/>
      <c r="CX88" s="128"/>
      <c r="CY88" s="128"/>
      <c r="CZ88" s="128"/>
      <c r="DA88" s="128"/>
      <c r="DB88" s="128"/>
      <c r="DC88" s="128"/>
      <c r="DD88" s="128"/>
      <c r="DE88" s="128"/>
      <c r="DF88" s="128"/>
      <c r="DG88" s="128"/>
      <c r="DH88" s="128"/>
      <c r="DI88" s="128"/>
      <c r="DJ88" s="128"/>
      <c r="DK88" s="128"/>
      <c r="DL88" s="128"/>
      <c r="DM88" s="128"/>
      <c r="DN88" s="128"/>
      <c r="DO88" s="128"/>
      <c r="DP88" s="128"/>
      <c r="DQ88" s="128"/>
      <c r="DR88" s="128"/>
      <c r="DS88" s="128"/>
      <c r="DT88" s="128"/>
      <c r="DU88" s="128"/>
      <c r="DV88" s="128"/>
      <c r="DW88" s="128"/>
      <c r="DX88" s="128"/>
      <c r="DY88" s="128"/>
      <c r="DZ88" s="128"/>
      <c r="EA88" s="128"/>
      <c r="EB88" s="128"/>
      <c r="EC88" s="128"/>
      <c r="ED88" s="128"/>
      <c r="EE88" s="128"/>
      <c r="EF88" s="128"/>
      <c r="EG88" s="128"/>
      <c r="EH88" s="128"/>
      <c r="EI88" s="128"/>
      <c r="EJ88" s="128"/>
      <c r="EK88" s="128"/>
      <c r="EL88" s="128"/>
      <c r="EM88" s="128"/>
      <c r="EN88" s="128"/>
      <c r="EO88" s="128"/>
      <c r="EP88" s="128"/>
      <c r="EQ88" s="128"/>
      <c r="ER88" s="128"/>
      <c r="ES88" s="128"/>
      <c r="ET88" s="128"/>
      <c r="EU88" s="128"/>
      <c r="EV88" s="128"/>
      <c r="EW88" s="128"/>
      <c r="EX88" s="128"/>
      <c r="EY88" s="128"/>
      <c r="EZ88" s="128"/>
      <c r="FA88" s="128"/>
      <c r="FB88" s="128"/>
      <c r="FC88" s="128"/>
      <c r="FD88" s="128"/>
      <c r="FE88" s="128"/>
      <c r="FF88" s="128"/>
      <c r="FG88" s="128"/>
      <c r="FH88" s="128"/>
      <c r="FI88" s="128"/>
      <c r="FJ88" s="128"/>
      <c r="FK88" s="128"/>
      <c r="FL88" s="128"/>
      <c r="FM88" s="128"/>
      <c r="FN88" s="128"/>
      <c r="FO88" s="128"/>
      <c r="FP88" s="128"/>
      <c r="FQ88" s="128"/>
      <c r="FR88" s="128"/>
      <c r="FS88" s="128"/>
      <c r="FT88" s="128"/>
      <c r="FU88" s="128"/>
      <c r="FV88" s="128"/>
      <c r="FW88" s="128"/>
      <c r="FX88" s="128"/>
    </row>
    <row r="89" spans="1:180" x14ac:dyDescent="0.25">
      <c r="A89" s="134"/>
      <c r="B89" s="94">
        <v>104.06</v>
      </c>
      <c r="C89" s="96"/>
      <c r="D89" s="95" t="s">
        <v>17</v>
      </c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  <c r="BH89" s="128"/>
      <c r="BI89" s="128"/>
      <c r="BJ89" s="128"/>
      <c r="BK89" s="128"/>
      <c r="BL89" s="128"/>
      <c r="BM89" s="128"/>
      <c r="BN89" s="128"/>
      <c r="BO89" s="128"/>
      <c r="BP89" s="128"/>
      <c r="BQ89" s="128"/>
      <c r="BR89" s="128"/>
      <c r="BS89" s="128"/>
      <c r="BT89" s="128"/>
      <c r="BU89" s="128"/>
      <c r="BV89" s="128"/>
      <c r="BW89" s="128"/>
      <c r="BX89" s="128"/>
      <c r="BY89" s="128"/>
      <c r="BZ89" s="128"/>
      <c r="CA89" s="128"/>
      <c r="CB89" s="128"/>
      <c r="CC89" s="128"/>
      <c r="CD89" s="128"/>
      <c r="CE89" s="128"/>
      <c r="CF89" s="128"/>
      <c r="CG89" s="128"/>
      <c r="CH89" s="128"/>
      <c r="CI89" s="128"/>
      <c r="CJ89" s="128"/>
      <c r="CK89" s="128"/>
      <c r="CL89" s="128"/>
      <c r="CM89" s="128"/>
      <c r="CN89" s="128"/>
      <c r="CO89" s="128"/>
      <c r="CP89" s="128"/>
      <c r="CQ89" s="128"/>
      <c r="CR89" s="128"/>
      <c r="CS89" s="128"/>
      <c r="CT89" s="128"/>
      <c r="CU89" s="128"/>
      <c r="CV89" s="128"/>
      <c r="CW89" s="128"/>
      <c r="CX89" s="128"/>
      <c r="CY89" s="128"/>
      <c r="CZ89" s="128"/>
      <c r="DA89" s="128"/>
      <c r="DB89" s="128"/>
      <c r="DC89" s="128"/>
      <c r="DD89" s="128"/>
      <c r="DE89" s="128"/>
      <c r="DF89" s="128"/>
      <c r="DG89" s="128"/>
      <c r="DH89" s="128"/>
      <c r="DI89" s="128"/>
      <c r="DJ89" s="128"/>
      <c r="DK89" s="128"/>
      <c r="DL89" s="128"/>
      <c r="DM89" s="128"/>
      <c r="DN89" s="128"/>
      <c r="DO89" s="128"/>
      <c r="DP89" s="128"/>
      <c r="DQ89" s="128"/>
      <c r="DR89" s="128"/>
      <c r="DS89" s="128"/>
      <c r="DT89" s="128"/>
      <c r="DU89" s="128"/>
      <c r="DV89" s="128"/>
      <c r="DW89" s="128"/>
      <c r="DX89" s="128"/>
      <c r="DY89" s="128"/>
      <c r="DZ89" s="128"/>
      <c r="EA89" s="128"/>
      <c r="EB89" s="128"/>
      <c r="EC89" s="128"/>
      <c r="ED89" s="128"/>
      <c r="EE89" s="128"/>
      <c r="EF89" s="128"/>
      <c r="EG89" s="128"/>
      <c r="EH89" s="128"/>
      <c r="EI89" s="128"/>
      <c r="EJ89" s="128"/>
      <c r="EK89" s="128"/>
      <c r="EL89" s="128"/>
      <c r="EM89" s="128"/>
      <c r="EN89" s="128"/>
      <c r="EO89" s="128"/>
      <c r="EP89" s="128"/>
      <c r="EQ89" s="128"/>
      <c r="ER89" s="128"/>
      <c r="ES89" s="128"/>
      <c r="ET89" s="128"/>
      <c r="EU89" s="128"/>
      <c r="EV89" s="128"/>
      <c r="EW89" s="128"/>
      <c r="EX89" s="128"/>
      <c r="EY89" s="128"/>
      <c r="EZ89" s="128"/>
      <c r="FA89" s="128"/>
      <c r="FB89" s="128"/>
      <c r="FC89" s="128"/>
      <c r="FD89" s="128"/>
      <c r="FE89" s="128"/>
      <c r="FF89" s="128"/>
      <c r="FG89" s="128"/>
      <c r="FH89" s="128"/>
      <c r="FI89" s="128"/>
      <c r="FJ89" s="128"/>
      <c r="FK89" s="128"/>
      <c r="FL89" s="128"/>
      <c r="FM89" s="128"/>
      <c r="FN89" s="128"/>
      <c r="FO89" s="128"/>
      <c r="FP89" s="128"/>
      <c r="FQ89" s="128"/>
      <c r="FR89" s="128"/>
      <c r="FS89" s="128"/>
      <c r="FT89" s="128"/>
      <c r="FU89" s="128"/>
      <c r="FV89" s="128"/>
      <c r="FW89" s="128"/>
      <c r="FX89" s="128"/>
    </row>
    <row r="90" spans="1:180" x14ac:dyDescent="0.25">
      <c r="A90" s="134"/>
      <c r="B90" s="94">
        <v>143.75</v>
      </c>
      <c r="C90" s="96"/>
      <c r="D90" s="95" t="s">
        <v>27</v>
      </c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  <c r="BP90" s="128"/>
      <c r="BQ90" s="128"/>
      <c r="BR90" s="128"/>
      <c r="BS90" s="128"/>
      <c r="BT90" s="128"/>
      <c r="BU90" s="128"/>
      <c r="BV90" s="128"/>
      <c r="BW90" s="128"/>
      <c r="BX90" s="128"/>
      <c r="BY90" s="128"/>
      <c r="BZ90" s="128"/>
      <c r="CA90" s="128"/>
      <c r="CB90" s="128"/>
      <c r="CC90" s="128"/>
      <c r="CD90" s="128"/>
      <c r="CE90" s="128"/>
      <c r="CF90" s="128"/>
      <c r="CG90" s="128"/>
      <c r="CH90" s="128"/>
      <c r="CI90" s="128"/>
      <c r="CJ90" s="128"/>
      <c r="CK90" s="128"/>
      <c r="CL90" s="128"/>
      <c r="CM90" s="128"/>
      <c r="CN90" s="128"/>
      <c r="CO90" s="128"/>
      <c r="CP90" s="128"/>
      <c r="CQ90" s="128"/>
      <c r="CR90" s="128"/>
      <c r="CS90" s="128"/>
      <c r="CT90" s="128"/>
      <c r="CU90" s="128"/>
      <c r="CV90" s="128"/>
      <c r="CW90" s="128"/>
      <c r="CX90" s="128"/>
      <c r="CY90" s="128"/>
      <c r="CZ90" s="128"/>
      <c r="DA90" s="128"/>
      <c r="DB90" s="128"/>
      <c r="DC90" s="128"/>
      <c r="DD90" s="128"/>
      <c r="DE90" s="128"/>
      <c r="DF90" s="128"/>
      <c r="DG90" s="128"/>
      <c r="DH90" s="128"/>
      <c r="DI90" s="128"/>
      <c r="DJ90" s="128"/>
      <c r="DK90" s="128"/>
      <c r="DL90" s="128"/>
      <c r="DM90" s="128"/>
      <c r="DN90" s="128"/>
      <c r="DO90" s="128"/>
      <c r="DP90" s="128"/>
      <c r="DQ90" s="128"/>
      <c r="DR90" s="128"/>
      <c r="DS90" s="128"/>
      <c r="DT90" s="128"/>
      <c r="DU90" s="128"/>
      <c r="DV90" s="128"/>
      <c r="DW90" s="128"/>
      <c r="DX90" s="128"/>
      <c r="DY90" s="128"/>
      <c r="DZ90" s="128"/>
      <c r="EA90" s="128"/>
      <c r="EB90" s="128"/>
      <c r="EC90" s="128"/>
      <c r="ED90" s="128"/>
      <c r="EE90" s="128"/>
      <c r="EF90" s="128"/>
      <c r="EG90" s="128"/>
      <c r="EH90" s="128"/>
      <c r="EI90" s="128"/>
      <c r="EJ90" s="128"/>
      <c r="EK90" s="128"/>
      <c r="EL90" s="128"/>
      <c r="EM90" s="128"/>
      <c r="EN90" s="128"/>
      <c r="EO90" s="128"/>
      <c r="EP90" s="128"/>
      <c r="EQ90" s="128"/>
      <c r="ER90" s="128"/>
      <c r="ES90" s="128"/>
      <c r="ET90" s="128"/>
      <c r="EU90" s="128"/>
      <c r="EV90" s="128"/>
      <c r="EW90" s="128"/>
      <c r="EX90" s="128"/>
      <c r="EY90" s="128"/>
      <c r="EZ90" s="128"/>
      <c r="FA90" s="128"/>
      <c r="FB90" s="128"/>
      <c r="FC90" s="128"/>
      <c r="FD90" s="128"/>
      <c r="FE90" s="128"/>
      <c r="FF90" s="128"/>
      <c r="FG90" s="128"/>
      <c r="FH90" s="128"/>
      <c r="FI90" s="128"/>
      <c r="FJ90" s="128"/>
      <c r="FK90" s="128"/>
      <c r="FL90" s="128"/>
      <c r="FM90" s="128"/>
      <c r="FN90" s="128"/>
      <c r="FO90" s="128"/>
      <c r="FP90" s="128"/>
      <c r="FQ90" s="128"/>
      <c r="FR90" s="128"/>
      <c r="FS90" s="128"/>
      <c r="FT90" s="128"/>
      <c r="FU90" s="128"/>
      <c r="FV90" s="128"/>
      <c r="FW90" s="128"/>
      <c r="FX90" s="128"/>
    </row>
    <row r="91" spans="1:180" x14ac:dyDescent="0.25">
      <c r="A91" s="134"/>
      <c r="B91" s="94">
        <f>40.5+20+31.5+82+26.4</f>
        <v>200.4</v>
      </c>
      <c r="C91" s="96"/>
      <c r="D91" s="95" t="s">
        <v>24</v>
      </c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  <c r="BA91" s="128"/>
      <c r="BB91" s="128"/>
      <c r="BC91" s="128"/>
      <c r="BD91" s="128"/>
      <c r="BE91" s="128"/>
      <c r="BF91" s="128"/>
      <c r="BG91" s="128"/>
      <c r="BH91" s="128"/>
      <c r="BI91" s="128"/>
      <c r="BJ91" s="128"/>
      <c r="BK91" s="128"/>
      <c r="BL91" s="128"/>
      <c r="BM91" s="128"/>
      <c r="BN91" s="128"/>
      <c r="BO91" s="128"/>
      <c r="BP91" s="128"/>
      <c r="BQ91" s="128"/>
      <c r="BR91" s="128"/>
      <c r="BS91" s="128"/>
      <c r="BT91" s="128"/>
      <c r="BU91" s="128"/>
      <c r="BV91" s="128"/>
      <c r="BW91" s="128"/>
      <c r="BX91" s="128"/>
      <c r="BY91" s="128"/>
      <c r="BZ91" s="128"/>
      <c r="CA91" s="128"/>
      <c r="CB91" s="128"/>
      <c r="CC91" s="128"/>
      <c r="CD91" s="128"/>
      <c r="CE91" s="128"/>
      <c r="CF91" s="128"/>
      <c r="CG91" s="128"/>
      <c r="CH91" s="128"/>
      <c r="CI91" s="128"/>
      <c r="CJ91" s="128"/>
      <c r="CK91" s="128"/>
      <c r="CL91" s="128"/>
      <c r="CM91" s="128"/>
      <c r="CN91" s="128"/>
      <c r="CO91" s="128"/>
      <c r="CP91" s="128"/>
      <c r="CQ91" s="128"/>
      <c r="CR91" s="128"/>
      <c r="CS91" s="128"/>
      <c r="CT91" s="128"/>
      <c r="CU91" s="128"/>
      <c r="CV91" s="128"/>
      <c r="CW91" s="128"/>
      <c r="CX91" s="128"/>
      <c r="CY91" s="128"/>
      <c r="CZ91" s="128"/>
      <c r="DA91" s="128"/>
      <c r="DB91" s="128"/>
      <c r="DC91" s="128"/>
      <c r="DD91" s="128"/>
      <c r="DE91" s="128"/>
      <c r="DF91" s="128"/>
      <c r="DG91" s="128"/>
      <c r="DH91" s="128"/>
      <c r="DI91" s="128"/>
      <c r="DJ91" s="128"/>
      <c r="DK91" s="128"/>
      <c r="DL91" s="128"/>
      <c r="DM91" s="128"/>
      <c r="DN91" s="128"/>
      <c r="DO91" s="128"/>
      <c r="DP91" s="128"/>
      <c r="DQ91" s="128"/>
      <c r="DR91" s="128"/>
      <c r="DS91" s="128"/>
      <c r="DT91" s="128"/>
      <c r="DU91" s="128"/>
      <c r="DV91" s="128"/>
      <c r="DW91" s="128"/>
      <c r="DX91" s="128"/>
      <c r="DY91" s="128"/>
      <c r="DZ91" s="128"/>
      <c r="EA91" s="128"/>
      <c r="EB91" s="128"/>
      <c r="EC91" s="128"/>
      <c r="ED91" s="128"/>
      <c r="EE91" s="128"/>
      <c r="EF91" s="128"/>
      <c r="EG91" s="128"/>
      <c r="EH91" s="128"/>
      <c r="EI91" s="128"/>
      <c r="EJ91" s="128"/>
      <c r="EK91" s="128"/>
      <c r="EL91" s="128"/>
      <c r="EM91" s="128"/>
      <c r="EN91" s="128"/>
      <c r="EO91" s="128"/>
      <c r="EP91" s="128"/>
      <c r="EQ91" s="128"/>
      <c r="ER91" s="128"/>
      <c r="ES91" s="128"/>
      <c r="ET91" s="128"/>
      <c r="EU91" s="128"/>
      <c r="EV91" s="128"/>
      <c r="EW91" s="128"/>
      <c r="EX91" s="128"/>
      <c r="EY91" s="128"/>
      <c r="EZ91" s="128"/>
      <c r="FA91" s="128"/>
      <c r="FB91" s="128"/>
      <c r="FC91" s="128"/>
      <c r="FD91" s="128"/>
      <c r="FE91" s="128"/>
      <c r="FF91" s="128"/>
      <c r="FG91" s="128"/>
      <c r="FH91" s="128"/>
      <c r="FI91" s="128"/>
      <c r="FJ91" s="128"/>
      <c r="FK91" s="128"/>
      <c r="FL91" s="128"/>
      <c r="FM91" s="128"/>
      <c r="FN91" s="128"/>
      <c r="FO91" s="128"/>
      <c r="FP91" s="128"/>
      <c r="FQ91" s="128"/>
      <c r="FR91" s="128"/>
      <c r="FS91" s="128"/>
      <c r="FT91" s="128"/>
      <c r="FU91" s="128"/>
      <c r="FV91" s="128"/>
      <c r="FW91" s="128"/>
      <c r="FX91" s="128"/>
    </row>
    <row r="92" spans="1:180" s="64" customFormat="1" x14ac:dyDescent="0.25">
      <c r="A92" s="135"/>
      <c r="B92" s="98">
        <v>16.600000000000001</v>
      </c>
      <c r="C92" s="99"/>
      <c r="D92" s="100" t="s">
        <v>42</v>
      </c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  <c r="BH92" s="128"/>
      <c r="BI92" s="128"/>
      <c r="BJ92" s="128"/>
      <c r="BK92" s="128"/>
      <c r="BL92" s="128"/>
      <c r="BM92" s="128"/>
      <c r="BN92" s="128"/>
      <c r="BO92" s="128"/>
      <c r="BP92" s="128"/>
      <c r="BQ92" s="128"/>
      <c r="BR92" s="128"/>
      <c r="BS92" s="128"/>
      <c r="BT92" s="128"/>
      <c r="BU92" s="128"/>
      <c r="BV92" s="128"/>
      <c r="BW92" s="128"/>
      <c r="BX92" s="128"/>
      <c r="BY92" s="128"/>
      <c r="BZ92" s="128"/>
      <c r="CA92" s="128"/>
      <c r="CB92" s="128"/>
      <c r="CC92" s="128"/>
      <c r="CD92" s="128"/>
      <c r="CE92" s="128"/>
      <c r="CF92" s="128"/>
      <c r="CG92" s="128"/>
      <c r="CH92" s="128"/>
      <c r="CI92" s="128"/>
      <c r="CJ92" s="128"/>
      <c r="CK92" s="128"/>
      <c r="CL92" s="128"/>
      <c r="CM92" s="128"/>
      <c r="CN92" s="128"/>
      <c r="CO92" s="128"/>
      <c r="CP92" s="128"/>
      <c r="CQ92" s="128"/>
      <c r="CR92" s="128"/>
      <c r="CS92" s="128"/>
      <c r="CT92" s="128"/>
      <c r="CU92" s="128"/>
      <c r="CV92" s="128"/>
      <c r="CW92" s="128"/>
      <c r="CX92" s="128"/>
      <c r="CY92" s="128"/>
      <c r="CZ92" s="128"/>
      <c r="DA92" s="128"/>
      <c r="DB92" s="128"/>
      <c r="DC92" s="128"/>
      <c r="DD92" s="128"/>
      <c r="DE92" s="128"/>
      <c r="DF92" s="128"/>
      <c r="DG92" s="128"/>
      <c r="DH92" s="128"/>
      <c r="DI92" s="128"/>
      <c r="DJ92" s="128"/>
      <c r="DK92" s="128"/>
      <c r="DL92" s="128"/>
      <c r="DM92" s="128"/>
      <c r="DN92" s="128"/>
      <c r="DO92" s="128"/>
      <c r="DP92" s="128"/>
      <c r="DQ92" s="128"/>
      <c r="DR92" s="128"/>
      <c r="DS92" s="128"/>
      <c r="DT92" s="128"/>
      <c r="DU92" s="128"/>
      <c r="DV92" s="128"/>
      <c r="DW92" s="128"/>
      <c r="DX92" s="128"/>
      <c r="DY92" s="128"/>
      <c r="DZ92" s="128"/>
      <c r="EA92" s="128"/>
      <c r="EB92" s="128"/>
      <c r="EC92" s="128"/>
      <c r="ED92" s="128"/>
      <c r="EE92" s="128"/>
      <c r="EF92" s="128"/>
      <c r="EG92" s="128"/>
      <c r="EH92" s="128"/>
      <c r="EI92" s="128"/>
      <c r="EJ92" s="128"/>
      <c r="EK92" s="128"/>
      <c r="EL92" s="128"/>
      <c r="EM92" s="128"/>
      <c r="EN92" s="128"/>
      <c r="EO92" s="128"/>
      <c r="EP92" s="128"/>
      <c r="EQ92" s="128"/>
      <c r="ER92" s="128"/>
      <c r="ES92" s="128"/>
      <c r="ET92" s="128"/>
      <c r="EU92" s="128"/>
      <c r="EV92" s="128"/>
      <c r="EW92" s="128"/>
      <c r="EX92" s="128"/>
      <c r="EY92" s="128"/>
      <c r="EZ92" s="128"/>
      <c r="FA92" s="128"/>
      <c r="FB92" s="128"/>
      <c r="FC92" s="128"/>
      <c r="FD92" s="128"/>
      <c r="FE92" s="128"/>
      <c r="FF92" s="128"/>
      <c r="FG92" s="128"/>
      <c r="FH92" s="128"/>
      <c r="FI92" s="128"/>
      <c r="FJ92" s="128"/>
      <c r="FK92" s="128"/>
      <c r="FL92" s="128"/>
      <c r="FM92" s="128"/>
      <c r="FN92" s="128"/>
      <c r="FO92" s="128"/>
      <c r="FP92" s="128"/>
      <c r="FQ92" s="128"/>
      <c r="FR92" s="128"/>
      <c r="FS92" s="128"/>
      <c r="FT92" s="128"/>
      <c r="FU92" s="128"/>
      <c r="FV92" s="128"/>
      <c r="FW92" s="128"/>
      <c r="FX92" s="128"/>
    </row>
    <row r="93" spans="1:180" ht="26.4" x14ac:dyDescent="0.25">
      <c r="A93" s="134">
        <v>42843</v>
      </c>
      <c r="B93" s="94">
        <f>9.2+493.02</f>
        <v>502.21999999999997</v>
      </c>
      <c r="C93" s="96" t="s">
        <v>70</v>
      </c>
      <c r="D93" s="95" t="s">
        <v>21</v>
      </c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  <c r="BI93" s="128"/>
      <c r="BJ93" s="128"/>
      <c r="BK93" s="128"/>
      <c r="BL93" s="128"/>
      <c r="BM93" s="128"/>
      <c r="BN93" s="128"/>
      <c r="BO93" s="128"/>
      <c r="BP93" s="128"/>
      <c r="BQ93" s="128"/>
      <c r="BR93" s="128"/>
      <c r="BS93" s="128"/>
      <c r="BT93" s="128"/>
      <c r="BU93" s="128"/>
      <c r="BV93" s="128"/>
      <c r="BW93" s="128"/>
      <c r="BX93" s="128"/>
      <c r="BY93" s="128"/>
      <c r="BZ93" s="128"/>
      <c r="CA93" s="128"/>
      <c r="CB93" s="128"/>
      <c r="CC93" s="128"/>
      <c r="CD93" s="128"/>
      <c r="CE93" s="128"/>
      <c r="CF93" s="128"/>
      <c r="CG93" s="128"/>
      <c r="CH93" s="128"/>
      <c r="CI93" s="128"/>
      <c r="CJ93" s="128"/>
      <c r="CK93" s="128"/>
      <c r="CL93" s="128"/>
      <c r="CM93" s="128"/>
      <c r="CN93" s="128"/>
      <c r="CO93" s="128"/>
      <c r="CP93" s="128"/>
      <c r="CQ93" s="128"/>
      <c r="CR93" s="128"/>
      <c r="CS93" s="128"/>
      <c r="CT93" s="128"/>
      <c r="CU93" s="128"/>
      <c r="CV93" s="128"/>
      <c r="CW93" s="128"/>
      <c r="CX93" s="128"/>
      <c r="CY93" s="128"/>
      <c r="CZ93" s="128"/>
      <c r="DA93" s="128"/>
      <c r="DB93" s="128"/>
      <c r="DC93" s="128"/>
      <c r="DD93" s="128"/>
      <c r="DE93" s="128"/>
      <c r="DF93" s="128"/>
      <c r="DG93" s="128"/>
      <c r="DH93" s="128"/>
      <c r="DI93" s="128"/>
      <c r="DJ93" s="128"/>
      <c r="DK93" s="128"/>
      <c r="DL93" s="128"/>
      <c r="DM93" s="128"/>
      <c r="DN93" s="128"/>
      <c r="DO93" s="128"/>
      <c r="DP93" s="128"/>
      <c r="DQ93" s="128"/>
      <c r="DR93" s="128"/>
      <c r="DS93" s="128"/>
      <c r="DT93" s="128"/>
      <c r="DU93" s="128"/>
      <c r="DV93" s="128"/>
      <c r="DW93" s="128"/>
      <c r="DX93" s="128"/>
      <c r="DY93" s="128"/>
      <c r="DZ93" s="128"/>
      <c r="EA93" s="128"/>
      <c r="EB93" s="128"/>
      <c r="EC93" s="128"/>
      <c r="ED93" s="128"/>
      <c r="EE93" s="128"/>
      <c r="EF93" s="128"/>
      <c r="EG93" s="128"/>
      <c r="EH93" s="128"/>
      <c r="EI93" s="128"/>
      <c r="EJ93" s="128"/>
      <c r="EK93" s="128"/>
      <c r="EL93" s="128"/>
      <c r="EM93" s="128"/>
      <c r="EN93" s="128"/>
      <c r="EO93" s="128"/>
      <c r="EP93" s="128"/>
      <c r="EQ93" s="128"/>
      <c r="ER93" s="128"/>
      <c r="ES93" s="128"/>
      <c r="ET93" s="128"/>
      <c r="EU93" s="128"/>
      <c r="EV93" s="128"/>
      <c r="EW93" s="128"/>
      <c r="EX93" s="128"/>
      <c r="EY93" s="128"/>
      <c r="EZ93" s="128"/>
      <c r="FA93" s="128"/>
      <c r="FB93" s="128"/>
      <c r="FC93" s="128"/>
      <c r="FD93" s="128"/>
      <c r="FE93" s="128"/>
      <c r="FF93" s="128"/>
      <c r="FG93" s="128"/>
      <c r="FH93" s="128"/>
      <c r="FI93" s="128"/>
      <c r="FJ93" s="128"/>
      <c r="FK93" s="128"/>
      <c r="FL93" s="128"/>
      <c r="FM93" s="128"/>
      <c r="FN93" s="128"/>
      <c r="FO93" s="128"/>
      <c r="FP93" s="128"/>
      <c r="FQ93" s="128"/>
      <c r="FR93" s="128"/>
      <c r="FS93" s="128"/>
      <c r="FT93" s="128"/>
      <c r="FU93" s="128"/>
      <c r="FV93" s="128"/>
      <c r="FW93" s="128"/>
      <c r="FX93" s="128"/>
    </row>
    <row r="94" spans="1:180" s="64" customFormat="1" x14ac:dyDescent="0.25">
      <c r="A94" s="135"/>
      <c r="B94" s="98">
        <f>80.08+90.6</f>
        <v>170.68</v>
      </c>
      <c r="C94" s="99"/>
      <c r="D94" s="100" t="s">
        <v>17</v>
      </c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  <c r="BM94" s="128"/>
      <c r="BN94" s="128"/>
      <c r="BO94" s="128"/>
      <c r="BP94" s="128"/>
      <c r="BQ94" s="128"/>
      <c r="BR94" s="128"/>
      <c r="BS94" s="128"/>
      <c r="BT94" s="128"/>
      <c r="BU94" s="128"/>
      <c r="BV94" s="128"/>
      <c r="BW94" s="128"/>
      <c r="BX94" s="128"/>
      <c r="BY94" s="128"/>
      <c r="BZ94" s="128"/>
      <c r="CA94" s="128"/>
      <c r="CB94" s="128"/>
      <c r="CC94" s="128"/>
      <c r="CD94" s="128"/>
      <c r="CE94" s="128"/>
      <c r="CF94" s="128"/>
      <c r="CG94" s="128"/>
      <c r="CH94" s="128"/>
      <c r="CI94" s="128"/>
      <c r="CJ94" s="128"/>
      <c r="CK94" s="128"/>
      <c r="CL94" s="128"/>
      <c r="CM94" s="128"/>
      <c r="CN94" s="128"/>
      <c r="CO94" s="128"/>
      <c r="CP94" s="128"/>
      <c r="CQ94" s="128"/>
      <c r="CR94" s="128"/>
      <c r="CS94" s="128"/>
      <c r="CT94" s="128"/>
      <c r="CU94" s="128"/>
      <c r="CV94" s="128"/>
      <c r="CW94" s="128"/>
      <c r="CX94" s="128"/>
      <c r="CY94" s="128"/>
      <c r="CZ94" s="128"/>
      <c r="DA94" s="128"/>
      <c r="DB94" s="128"/>
      <c r="DC94" s="128"/>
      <c r="DD94" s="128"/>
      <c r="DE94" s="128"/>
      <c r="DF94" s="128"/>
      <c r="DG94" s="128"/>
      <c r="DH94" s="128"/>
      <c r="DI94" s="128"/>
      <c r="DJ94" s="128"/>
      <c r="DK94" s="128"/>
      <c r="DL94" s="128"/>
      <c r="DM94" s="128"/>
      <c r="DN94" s="128"/>
      <c r="DO94" s="128"/>
      <c r="DP94" s="128"/>
      <c r="DQ94" s="128"/>
      <c r="DR94" s="128"/>
      <c r="DS94" s="128"/>
      <c r="DT94" s="128"/>
      <c r="DU94" s="128"/>
      <c r="DV94" s="128"/>
      <c r="DW94" s="128"/>
      <c r="DX94" s="128"/>
      <c r="DY94" s="128"/>
      <c r="DZ94" s="128"/>
      <c r="EA94" s="128"/>
      <c r="EB94" s="128"/>
      <c r="EC94" s="128"/>
      <c r="ED94" s="128"/>
      <c r="EE94" s="128"/>
      <c r="EF94" s="128"/>
      <c r="EG94" s="128"/>
      <c r="EH94" s="128"/>
      <c r="EI94" s="128"/>
      <c r="EJ94" s="128"/>
      <c r="EK94" s="128"/>
      <c r="EL94" s="128"/>
      <c r="EM94" s="128"/>
      <c r="EN94" s="128"/>
      <c r="EO94" s="128"/>
      <c r="EP94" s="128"/>
      <c r="EQ94" s="128"/>
      <c r="ER94" s="128"/>
      <c r="ES94" s="128"/>
      <c r="ET94" s="128"/>
      <c r="EU94" s="128"/>
      <c r="EV94" s="128"/>
      <c r="EW94" s="128"/>
      <c r="EX94" s="128"/>
      <c r="EY94" s="128"/>
      <c r="EZ94" s="128"/>
      <c r="FA94" s="128"/>
      <c r="FB94" s="128"/>
      <c r="FC94" s="128"/>
      <c r="FD94" s="128"/>
      <c r="FE94" s="128"/>
      <c r="FF94" s="128"/>
      <c r="FG94" s="128"/>
      <c r="FH94" s="128"/>
      <c r="FI94" s="128"/>
      <c r="FJ94" s="128"/>
      <c r="FK94" s="128"/>
      <c r="FL94" s="128"/>
      <c r="FM94" s="128"/>
      <c r="FN94" s="128"/>
      <c r="FO94" s="128"/>
      <c r="FP94" s="128"/>
      <c r="FQ94" s="128"/>
      <c r="FR94" s="128"/>
      <c r="FS94" s="128"/>
      <c r="FT94" s="128"/>
      <c r="FU94" s="128"/>
      <c r="FV94" s="128"/>
      <c r="FW94" s="128"/>
      <c r="FX94" s="128"/>
    </row>
    <row r="95" spans="1:180" x14ac:dyDescent="0.25">
      <c r="A95" s="134" t="s">
        <v>71</v>
      </c>
      <c r="B95" s="94">
        <f>9.2+459.34+11.5+162.86</f>
        <v>642.9</v>
      </c>
      <c r="C95" s="96" t="s">
        <v>72</v>
      </c>
      <c r="D95" s="95" t="s">
        <v>21</v>
      </c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  <c r="BR95" s="128"/>
      <c r="BS95" s="128"/>
      <c r="BT95" s="128"/>
      <c r="BU95" s="128"/>
      <c r="BV95" s="128"/>
      <c r="BW95" s="128"/>
      <c r="BX95" s="128"/>
      <c r="BY95" s="128"/>
      <c r="BZ95" s="128"/>
      <c r="CA95" s="128"/>
      <c r="CB95" s="128"/>
      <c r="CC95" s="128"/>
      <c r="CD95" s="128"/>
      <c r="CE95" s="128"/>
      <c r="CF95" s="128"/>
      <c r="CG95" s="128"/>
      <c r="CH95" s="128"/>
      <c r="CI95" s="128"/>
      <c r="CJ95" s="128"/>
      <c r="CK95" s="128"/>
      <c r="CL95" s="128"/>
      <c r="CM95" s="128"/>
      <c r="CN95" s="128"/>
      <c r="CO95" s="128"/>
      <c r="CP95" s="128"/>
      <c r="CQ95" s="128"/>
      <c r="CR95" s="128"/>
      <c r="CS95" s="128"/>
      <c r="CT95" s="128"/>
      <c r="CU95" s="128"/>
      <c r="CV95" s="128"/>
      <c r="CW95" s="128"/>
      <c r="CX95" s="128"/>
      <c r="CY95" s="128"/>
      <c r="CZ95" s="128"/>
      <c r="DA95" s="128"/>
      <c r="DB95" s="128"/>
      <c r="DC95" s="128"/>
      <c r="DD95" s="128"/>
      <c r="DE95" s="128"/>
      <c r="DF95" s="128"/>
      <c r="DG95" s="128"/>
      <c r="DH95" s="128"/>
      <c r="DI95" s="128"/>
      <c r="DJ95" s="128"/>
      <c r="DK95" s="128"/>
      <c r="DL95" s="128"/>
      <c r="DM95" s="128"/>
      <c r="DN95" s="128"/>
      <c r="DO95" s="128"/>
      <c r="DP95" s="128"/>
      <c r="DQ95" s="128"/>
      <c r="DR95" s="128"/>
      <c r="DS95" s="128"/>
      <c r="DT95" s="128"/>
      <c r="DU95" s="128"/>
      <c r="DV95" s="128"/>
      <c r="DW95" s="128"/>
      <c r="DX95" s="128"/>
      <c r="DY95" s="128"/>
      <c r="DZ95" s="128"/>
      <c r="EA95" s="128"/>
      <c r="EB95" s="128"/>
      <c r="EC95" s="128"/>
      <c r="ED95" s="128"/>
      <c r="EE95" s="128"/>
      <c r="EF95" s="128"/>
      <c r="EG95" s="128"/>
      <c r="EH95" s="128"/>
      <c r="EI95" s="128"/>
      <c r="EJ95" s="128"/>
      <c r="EK95" s="128"/>
      <c r="EL95" s="128"/>
      <c r="EM95" s="128"/>
      <c r="EN95" s="128"/>
      <c r="EO95" s="128"/>
      <c r="EP95" s="128"/>
      <c r="EQ95" s="128"/>
      <c r="ER95" s="128"/>
      <c r="ES95" s="128"/>
      <c r="ET95" s="128"/>
      <c r="EU95" s="128"/>
      <c r="EV95" s="128"/>
      <c r="EW95" s="128"/>
      <c r="EX95" s="128"/>
      <c r="EY95" s="128"/>
      <c r="EZ95" s="128"/>
      <c r="FA95" s="128"/>
      <c r="FB95" s="128"/>
      <c r="FC95" s="128"/>
      <c r="FD95" s="128"/>
      <c r="FE95" s="128"/>
      <c r="FF95" s="128"/>
      <c r="FG95" s="128"/>
      <c r="FH95" s="128"/>
      <c r="FI95" s="128"/>
      <c r="FJ95" s="128"/>
      <c r="FK95" s="128"/>
      <c r="FL95" s="128"/>
      <c r="FM95" s="128"/>
      <c r="FN95" s="128"/>
      <c r="FO95" s="128"/>
      <c r="FP95" s="128"/>
      <c r="FQ95" s="128"/>
      <c r="FR95" s="128"/>
      <c r="FS95" s="128"/>
      <c r="FT95" s="128"/>
      <c r="FU95" s="128"/>
      <c r="FV95" s="128"/>
      <c r="FW95" s="128"/>
      <c r="FX95" s="128"/>
    </row>
    <row r="96" spans="1:180" x14ac:dyDescent="0.25">
      <c r="A96" s="134"/>
      <c r="B96" s="94">
        <v>131.78</v>
      </c>
      <c r="C96" s="96"/>
      <c r="D96" s="95" t="s">
        <v>17</v>
      </c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  <c r="BR96" s="128"/>
      <c r="BS96" s="128"/>
      <c r="BT96" s="128"/>
      <c r="BU96" s="128"/>
      <c r="BV96" s="128"/>
      <c r="BW96" s="128"/>
      <c r="BX96" s="128"/>
      <c r="BY96" s="128"/>
      <c r="BZ96" s="128"/>
      <c r="CA96" s="128"/>
      <c r="CB96" s="128"/>
      <c r="CC96" s="128"/>
      <c r="CD96" s="128"/>
      <c r="CE96" s="128"/>
      <c r="CF96" s="128"/>
      <c r="CG96" s="128"/>
      <c r="CH96" s="128"/>
      <c r="CI96" s="128"/>
      <c r="CJ96" s="128"/>
      <c r="CK96" s="128"/>
      <c r="CL96" s="128"/>
      <c r="CM96" s="128"/>
      <c r="CN96" s="128"/>
      <c r="CO96" s="128"/>
      <c r="CP96" s="128"/>
      <c r="CQ96" s="128"/>
      <c r="CR96" s="128"/>
      <c r="CS96" s="128"/>
      <c r="CT96" s="128"/>
      <c r="CU96" s="128"/>
      <c r="CV96" s="128"/>
      <c r="CW96" s="128"/>
      <c r="CX96" s="128"/>
      <c r="CY96" s="128"/>
      <c r="CZ96" s="128"/>
      <c r="DA96" s="128"/>
      <c r="DB96" s="128"/>
      <c r="DC96" s="128"/>
      <c r="DD96" s="128"/>
      <c r="DE96" s="128"/>
      <c r="DF96" s="128"/>
      <c r="DG96" s="128"/>
      <c r="DH96" s="128"/>
      <c r="DI96" s="128"/>
      <c r="DJ96" s="128"/>
      <c r="DK96" s="128"/>
      <c r="DL96" s="128"/>
      <c r="DM96" s="128"/>
      <c r="DN96" s="128"/>
      <c r="DO96" s="128"/>
      <c r="DP96" s="128"/>
      <c r="DQ96" s="128"/>
      <c r="DR96" s="128"/>
      <c r="DS96" s="128"/>
      <c r="DT96" s="128"/>
      <c r="DU96" s="128"/>
      <c r="DV96" s="128"/>
      <c r="DW96" s="128"/>
      <c r="DX96" s="128"/>
      <c r="DY96" s="128"/>
      <c r="DZ96" s="128"/>
      <c r="EA96" s="128"/>
      <c r="EB96" s="128"/>
      <c r="EC96" s="128"/>
      <c r="ED96" s="128"/>
      <c r="EE96" s="128"/>
      <c r="EF96" s="128"/>
      <c r="EG96" s="128"/>
      <c r="EH96" s="128"/>
      <c r="EI96" s="128"/>
      <c r="EJ96" s="128"/>
      <c r="EK96" s="128"/>
      <c r="EL96" s="128"/>
      <c r="EM96" s="128"/>
      <c r="EN96" s="128"/>
      <c r="EO96" s="128"/>
      <c r="EP96" s="128"/>
      <c r="EQ96" s="128"/>
      <c r="ER96" s="128"/>
      <c r="ES96" s="128"/>
      <c r="ET96" s="128"/>
      <c r="EU96" s="128"/>
      <c r="EV96" s="128"/>
      <c r="EW96" s="128"/>
      <c r="EX96" s="128"/>
      <c r="EY96" s="128"/>
      <c r="EZ96" s="128"/>
      <c r="FA96" s="128"/>
      <c r="FB96" s="128"/>
      <c r="FC96" s="128"/>
      <c r="FD96" s="128"/>
      <c r="FE96" s="128"/>
      <c r="FF96" s="128"/>
      <c r="FG96" s="128"/>
      <c r="FH96" s="128"/>
      <c r="FI96" s="128"/>
      <c r="FJ96" s="128"/>
      <c r="FK96" s="128"/>
      <c r="FL96" s="128"/>
      <c r="FM96" s="128"/>
      <c r="FN96" s="128"/>
      <c r="FO96" s="128"/>
      <c r="FP96" s="128"/>
      <c r="FQ96" s="128"/>
      <c r="FR96" s="128"/>
      <c r="FS96" s="128"/>
      <c r="FT96" s="128"/>
      <c r="FU96" s="128"/>
      <c r="FV96" s="128"/>
      <c r="FW96" s="128"/>
      <c r="FX96" s="128"/>
    </row>
    <row r="97" spans="1:180" x14ac:dyDescent="0.25">
      <c r="A97" s="134"/>
      <c r="B97" s="94">
        <f>50.5+27.6</f>
        <v>78.099999999999994</v>
      </c>
      <c r="C97" s="96"/>
      <c r="D97" s="95" t="s">
        <v>24</v>
      </c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  <c r="BI97" s="128"/>
      <c r="BJ97" s="128"/>
      <c r="BK97" s="128"/>
      <c r="BL97" s="128"/>
      <c r="BM97" s="128"/>
      <c r="BN97" s="128"/>
      <c r="BO97" s="128"/>
      <c r="BP97" s="128"/>
      <c r="BQ97" s="128"/>
      <c r="BR97" s="128"/>
      <c r="BS97" s="128"/>
      <c r="BT97" s="128"/>
      <c r="BU97" s="128"/>
      <c r="BV97" s="128"/>
      <c r="BW97" s="128"/>
      <c r="BX97" s="128"/>
      <c r="BY97" s="128"/>
      <c r="BZ97" s="128"/>
      <c r="CA97" s="128"/>
      <c r="CB97" s="128"/>
      <c r="CC97" s="128"/>
      <c r="CD97" s="128"/>
      <c r="CE97" s="128"/>
      <c r="CF97" s="128"/>
      <c r="CG97" s="128"/>
      <c r="CH97" s="128"/>
      <c r="CI97" s="128"/>
      <c r="CJ97" s="128"/>
      <c r="CK97" s="128"/>
      <c r="CL97" s="128"/>
      <c r="CM97" s="128"/>
      <c r="CN97" s="128"/>
      <c r="CO97" s="128"/>
      <c r="CP97" s="128"/>
      <c r="CQ97" s="128"/>
      <c r="CR97" s="128"/>
      <c r="CS97" s="128"/>
      <c r="CT97" s="128"/>
      <c r="CU97" s="128"/>
      <c r="CV97" s="128"/>
      <c r="CW97" s="128"/>
      <c r="CX97" s="128"/>
      <c r="CY97" s="128"/>
      <c r="CZ97" s="128"/>
      <c r="DA97" s="128"/>
      <c r="DB97" s="128"/>
      <c r="DC97" s="128"/>
      <c r="DD97" s="128"/>
      <c r="DE97" s="128"/>
      <c r="DF97" s="128"/>
      <c r="DG97" s="128"/>
      <c r="DH97" s="128"/>
      <c r="DI97" s="128"/>
      <c r="DJ97" s="128"/>
      <c r="DK97" s="128"/>
      <c r="DL97" s="128"/>
      <c r="DM97" s="128"/>
      <c r="DN97" s="128"/>
      <c r="DO97" s="128"/>
      <c r="DP97" s="128"/>
      <c r="DQ97" s="128"/>
      <c r="DR97" s="128"/>
      <c r="DS97" s="128"/>
      <c r="DT97" s="128"/>
      <c r="DU97" s="128"/>
      <c r="DV97" s="128"/>
      <c r="DW97" s="128"/>
      <c r="DX97" s="128"/>
      <c r="DY97" s="128"/>
      <c r="DZ97" s="128"/>
      <c r="EA97" s="128"/>
      <c r="EB97" s="128"/>
      <c r="EC97" s="128"/>
      <c r="ED97" s="128"/>
      <c r="EE97" s="128"/>
      <c r="EF97" s="128"/>
      <c r="EG97" s="128"/>
      <c r="EH97" s="128"/>
      <c r="EI97" s="128"/>
      <c r="EJ97" s="128"/>
      <c r="EK97" s="128"/>
      <c r="EL97" s="128"/>
      <c r="EM97" s="128"/>
      <c r="EN97" s="128"/>
      <c r="EO97" s="128"/>
      <c r="EP97" s="128"/>
      <c r="EQ97" s="128"/>
      <c r="ER97" s="128"/>
      <c r="ES97" s="128"/>
      <c r="ET97" s="128"/>
      <c r="EU97" s="128"/>
      <c r="EV97" s="128"/>
      <c r="EW97" s="128"/>
      <c r="EX97" s="128"/>
      <c r="EY97" s="128"/>
      <c r="EZ97" s="128"/>
      <c r="FA97" s="128"/>
      <c r="FB97" s="128"/>
      <c r="FC97" s="128"/>
      <c r="FD97" s="128"/>
      <c r="FE97" s="128"/>
      <c r="FF97" s="128"/>
      <c r="FG97" s="128"/>
      <c r="FH97" s="128"/>
      <c r="FI97" s="128"/>
      <c r="FJ97" s="128"/>
      <c r="FK97" s="128"/>
      <c r="FL97" s="128"/>
      <c r="FM97" s="128"/>
      <c r="FN97" s="128"/>
      <c r="FO97" s="128"/>
      <c r="FP97" s="128"/>
      <c r="FQ97" s="128"/>
      <c r="FR97" s="128"/>
      <c r="FS97" s="128"/>
      <c r="FT97" s="128"/>
      <c r="FU97" s="128"/>
      <c r="FV97" s="128"/>
      <c r="FW97" s="128"/>
      <c r="FX97" s="128"/>
    </row>
    <row r="98" spans="1:180" s="64" customFormat="1" x14ac:dyDescent="0.25">
      <c r="A98" s="135"/>
      <c r="B98" s="98">
        <v>85</v>
      </c>
      <c r="C98" s="99"/>
      <c r="D98" s="100" t="s">
        <v>45</v>
      </c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  <c r="BM98" s="128"/>
      <c r="BN98" s="128"/>
      <c r="BO98" s="128"/>
      <c r="BP98" s="128"/>
      <c r="BQ98" s="128"/>
      <c r="BR98" s="128"/>
      <c r="BS98" s="128"/>
      <c r="BT98" s="128"/>
      <c r="BU98" s="128"/>
      <c r="BV98" s="128"/>
      <c r="BW98" s="128"/>
      <c r="BX98" s="128"/>
      <c r="BY98" s="128"/>
      <c r="BZ98" s="128"/>
      <c r="CA98" s="128"/>
      <c r="CB98" s="128"/>
      <c r="CC98" s="128"/>
      <c r="CD98" s="128"/>
      <c r="CE98" s="128"/>
      <c r="CF98" s="128"/>
      <c r="CG98" s="128"/>
      <c r="CH98" s="128"/>
      <c r="CI98" s="128"/>
      <c r="CJ98" s="128"/>
      <c r="CK98" s="128"/>
      <c r="CL98" s="128"/>
      <c r="CM98" s="128"/>
      <c r="CN98" s="128"/>
      <c r="CO98" s="128"/>
      <c r="CP98" s="128"/>
      <c r="CQ98" s="128"/>
      <c r="CR98" s="128"/>
      <c r="CS98" s="128"/>
      <c r="CT98" s="128"/>
      <c r="CU98" s="128"/>
      <c r="CV98" s="128"/>
      <c r="CW98" s="128"/>
      <c r="CX98" s="128"/>
      <c r="CY98" s="128"/>
      <c r="CZ98" s="128"/>
      <c r="DA98" s="128"/>
      <c r="DB98" s="128"/>
      <c r="DC98" s="128"/>
      <c r="DD98" s="128"/>
      <c r="DE98" s="128"/>
      <c r="DF98" s="128"/>
      <c r="DG98" s="128"/>
      <c r="DH98" s="128"/>
      <c r="DI98" s="128"/>
      <c r="DJ98" s="128"/>
      <c r="DK98" s="128"/>
      <c r="DL98" s="128"/>
      <c r="DM98" s="128"/>
      <c r="DN98" s="128"/>
      <c r="DO98" s="128"/>
      <c r="DP98" s="128"/>
      <c r="DQ98" s="128"/>
      <c r="DR98" s="128"/>
      <c r="DS98" s="128"/>
      <c r="DT98" s="128"/>
      <c r="DU98" s="128"/>
      <c r="DV98" s="128"/>
      <c r="DW98" s="128"/>
      <c r="DX98" s="128"/>
      <c r="DY98" s="128"/>
      <c r="DZ98" s="128"/>
      <c r="EA98" s="128"/>
      <c r="EB98" s="128"/>
      <c r="EC98" s="128"/>
      <c r="ED98" s="128"/>
      <c r="EE98" s="128"/>
      <c r="EF98" s="128"/>
      <c r="EG98" s="128"/>
      <c r="EH98" s="128"/>
      <c r="EI98" s="128"/>
      <c r="EJ98" s="128"/>
      <c r="EK98" s="128"/>
      <c r="EL98" s="128"/>
      <c r="EM98" s="128"/>
      <c r="EN98" s="128"/>
      <c r="EO98" s="128"/>
      <c r="EP98" s="128"/>
      <c r="EQ98" s="128"/>
      <c r="ER98" s="128"/>
      <c r="ES98" s="128"/>
      <c r="ET98" s="128"/>
      <c r="EU98" s="128"/>
      <c r="EV98" s="128"/>
      <c r="EW98" s="128"/>
      <c r="EX98" s="128"/>
      <c r="EY98" s="128"/>
      <c r="EZ98" s="128"/>
      <c r="FA98" s="128"/>
      <c r="FB98" s="128"/>
      <c r="FC98" s="128"/>
      <c r="FD98" s="128"/>
      <c r="FE98" s="128"/>
      <c r="FF98" s="128"/>
      <c r="FG98" s="128"/>
      <c r="FH98" s="128"/>
      <c r="FI98" s="128"/>
      <c r="FJ98" s="128"/>
      <c r="FK98" s="128"/>
      <c r="FL98" s="128"/>
      <c r="FM98" s="128"/>
      <c r="FN98" s="128"/>
      <c r="FO98" s="128"/>
      <c r="FP98" s="128"/>
      <c r="FQ98" s="128"/>
      <c r="FR98" s="128"/>
      <c r="FS98" s="128"/>
      <c r="FT98" s="128"/>
      <c r="FU98" s="128"/>
      <c r="FV98" s="128"/>
      <c r="FW98" s="128"/>
      <c r="FX98" s="128"/>
    </row>
    <row r="99" spans="1:180" s="68" customFormat="1" ht="26.4" x14ac:dyDescent="0.25">
      <c r="A99" s="136">
        <v>42844</v>
      </c>
      <c r="B99" s="101">
        <v>265.60000000000002</v>
      </c>
      <c r="C99" s="102" t="s">
        <v>73</v>
      </c>
      <c r="D99" s="103" t="s">
        <v>21</v>
      </c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  <c r="BM99" s="128"/>
      <c r="BN99" s="128"/>
      <c r="BO99" s="128"/>
      <c r="BP99" s="128"/>
      <c r="BQ99" s="128"/>
      <c r="BR99" s="128"/>
      <c r="BS99" s="128"/>
      <c r="BT99" s="128"/>
      <c r="BU99" s="128"/>
      <c r="BV99" s="128"/>
      <c r="BW99" s="128"/>
      <c r="BX99" s="128"/>
      <c r="BY99" s="128"/>
      <c r="BZ99" s="128"/>
      <c r="CA99" s="128"/>
      <c r="CB99" s="128"/>
      <c r="CC99" s="128"/>
      <c r="CD99" s="128"/>
      <c r="CE99" s="128"/>
      <c r="CF99" s="128"/>
      <c r="CG99" s="128"/>
      <c r="CH99" s="128"/>
      <c r="CI99" s="128"/>
      <c r="CJ99" s="128"/>
      <c r="CK99" s="128"/>
      <c r="CL99" s="128"/>
      <c r="CM99" s="128"/>
      <c r="CN99" s="128"/>
      <c r="CO99" s="128"/>
      <c r="CP99" s="128"/>
      <c r="CQ99" s="128"/>
      <c r="CR99" s="128"/>
      <c r="CS99" s="128"/>
      <c r="CT99" s="128"/>
      <c r="CU99" s="128"/>
      <c r="CV99" s="128"/>
      <c r="CW99" s="128"/>
      <c r="CX99" s="128"/>
      <c r="CY99" s="128"/>
      <c r="CZ99" s="128"/>
      <c r="DA99" s="128"/>
      <c r="DB99" s="128"/>
      <c r="DC99" s="128"/>
      <c r="DD99" s="128"/>
      <c r="DE99" s="128"/>
      <c r="DF99" s="128"/>
      <c r="DG99" s="128"/>
      <c r="DH99" s="128"/>
      <c r="DI99" s="128"/>
      <c r="DJ99" s="128"/>
      <c r="DK99" s="128"/>
      <c r="DL99" s="128"/>
      <c r="DM99" s="128"/>
      <c r="DN99" s="128"/>
      <c r="DO99" s="128"/>
      <c r="DP99" s="128"/>
      <c r="DQ99" s="128"/>
      <c r="DR99" s="128"/>
      <c r="DS99" s="128"/>
      <c r="DT99" s="128"/>
      <c r="DU99" s="128"/>
      <c r="DV99" s="128"/>
      <c r="DW99" s="128"/>
      <c r="DX99" s="128"/>
      <c r="DY99" s="128"/>
      <c r="DZ99" s="128"/>
      <c r="EA99" s="128"/>
      <c r="EB99" s="128"/>
      <c r="EC99" s="128"/>
      <c r="ED99" s="128"/>
      <c r="EE99" s="128"/>
      <c r="EF99" s="128"/>
      <c r="EG99" s="128"/>
      <c r="EH99" s="128"/>
      <c r="EI99" s="128"/>
      <c r="EJ99" s="128"/>
      <c r="EK99" s="128"/>
      <c r="EL99" s="128"/>
      <c r="EM99" s="128"/>
      <c r="EN99" s="128"/>
      <c r="EO99" s="128"/>
      <c r="EP99" s="128"/>
      <c r="EQ99" s="128"/>
      <c r="ER99" s="128"/>
      <c r="ES99" s="128"/>
      <c r="ET99" s="128"/>
      <c r="EU99" s="128"/>
      <c r="EV99" s="128"/>
      <c r="EW99" s="128"/>
      <c r="EX99" s="128"/>
      <c r="EY99" s="128"/>
      <c r="EZ99" s="128"/>
      <c r="FA99" s="128"/>
      <c r="FB99" s="128"/>
      <c r="FC99" s="128"/>
      <c r="FD99" s="128"/>
      <c r="FE99" s="128"/>
      <c r="FF99" s="128"/>
      <c r="FG99" s="128"/>
      <c r="FH99" s="128"/>
      <c r="FI99" s="128"/>
      <c r="FJ99" s="128"/>
      <c r="FK99" s="128"/>
      <c r="FL99" s="128"/>
      <c r="FM99" s="128"/>
      <c r="FN99" s="128"/>
      <c r="FO99" s="128"/>
      <c r="FP99" s="128"/>
      <c r="FQ99" s="128"/>
      <c r="FR99" s="128"/>
      <c r="FS99" s="128"/>
      <c r="FT99" s="128"/>
      <c r="FU99" s="128"/>
      <c r="FV99" s="128"/>
      <c r="FW99" s="128"/>
      <c r="FX99" s="128"/>
    </row>
    <row r="100" spans="1:180" ht="26.4" x14ac:dyDescent="0.25">
      <c r="A100" s="134" t="s">
        <v>74</v>
      </c>
      <c r="B100" s="94">
        <f>20.7+374.21</f>
        <v>394.90999999999997</v>
      </c>
      <c r="C100" s="96" t="s">
        <v>75</v>
      </c>
      <c r="D100" s="95" t="s">
        <v>21</v>
      </c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28"/>
      <c r="BP100" s="128"/>
      <c r="BQ100" s="128"/>
      <c r="BR100" s="128"/>
      <c r="BS100" s="128"/>
      <c r="BT100" s="128"/>
      <c r="BU100" s="128"/>
      <c r="BV100" s="128"/>
      <c r="BW100" s="128"/>
      <c r="BX100" s="128"/>
      <c r="BY100" s="128"/>
      <c r="BZ100" s="128"/>
      <c r="CA100" s="128"/>
      <c r="CB100" s="128"/>
      <c r="CC100" s="128"/>
      <c r="CD100" s="128"/>
      <c r="CE100" s="128"/>
      <c r="CF100" s="128"/>
      <c r="CG100" s="128"/>
      <c r="CH100" s="128"/>
      <c r="CI100" s="128"/>
      <c r="CJ100" s="128"/>
      <c r="CK100" s="128"/>
      <c r="CL100" s="128"/>
      <c r="CM100" s="128"/>
      <c r="CN100" s="128"/>
      <c r="CO100" s="128"/>
      <c r="CP100" s="128"/>
      <c r="CQ100" s="128"/>
      <c r="CR100" s="128"/>
      <c r="CS100" s="128"/>
      <c r="CT100" s="128"/>
      <c r="CU100" s="128"/>
      <c r="CV100" s="128"/>
      <c r="CW100" s="128"/>
      <c r="CX100" s="128"/>
      <c r="CY100" s="128"/>
      <c r="CZ100" s="128"/>
      <c r="DA100" s="128"/>
      <c r="DB100" s="128"/>
      <c r="DC100" s="128"/>
      <c r="DD100" s="128"/>
      <c r="DE100" s="128"/>
      <c r="DF100" s="128"/>
      <c r="DG100" s="128"/>
      <c r="DH100" s="128"/>
      <c r="DI100" s="128"/>
      <c r="DJ100" s="128"/>
      <c r="DK100" s="128"/>
      <c r="DL100" s="128"/>
      <c r="DM100" s="128"/>
      <c r="DN100" s="128"/>
      <c r="DO100" s="128"/>
      <c r="DP100" s="128"/>
      <c r="DQ100" s="128"/>
      <c r="DR100" s="128"/>
      <c r="DS100" s="128"/>
      <c r="DT100" s="128"/>
      <c r="DU100" s="128"/>
      <c r="DV100" s="128"/>
      <c r="DW100" s="128"/>
      <c r="DX100" s="128"/>
      <c r="DY100" s="128"/>
      <c r="DZ100" s="128"/>
      <c r="EA100" s="128"/>
      <c r="EB100" s="128"/>
      <c r="EC100" s="128"/>
      <c r="ED100" s="128"/>
      <c r="EE100" s="128"/>
      <c r="EF100" s="128"/>
      <c r="EG100" s="128"/>
      <c r="EH100" s="128"/>
      <c r="EI100" s="128"/>
      <c r="EJ100" s="128"/>
      <c r="EK100" s="128"/>
      <c r="EL100" s="128"/>
      <c r="EM100" s="128"/>
      <c r="EN100" s="128"/>
      <c r="EO100" s="128"/>
      <c r="EP100" s="128"/>
      <c r="EQ100" s="128"/>
      <c r="ER100" s="128"/>
      <c r="ES100" s="128"/>
      <c r="ET100" s="128"/>
      <c r="EU100" s="128"/>
      <c r="EV100" s="128"/>
      <c r="EW100" s="128"/>
      <c r="EX100" s="128"/>
      <c r="EY100" s="128"/>
      <c r="EZ100" s="128"/>
      <c r="FA100" s="128"/>
      <c r="FB100" s="128"/>
      <c r="FC100" s="128"/>
      <c r="FD100" s="128"/>
      <c r="FE100" s="128"/>
      <c r="FF100" s="128"/>
      <c r="FG100" s="128"/>
      <c r="FH100" s="128"/>
      <c r="FI100" s="128"/>
      <c r="FJ100" s="128"/>
      <c r="FK100" s="128"/>
      <c r="FL100" s="128"/>
      <c r="FM100" s="128"/>
      <c r="FN100" s="128"/>
      <c r="FO100" s="128"/>
      <c r="FP100" s="128"/>
      <c r="FQ100" s="128"/>
      <c r="FR100" s="128"/>
      <c r="FS100" s="128"/>
      <c r="FT100" s="128"/>
      <c r="FU100" s="128"/>
      <c r="FV100" s="128"/>
      <c r="FW100" s="128"/>
      <c r="FX100" s="128"/>
    </row>
    <row r="101" spans="1:180" x14ac:dyDescent="0.25">
      <c r="A101" s="134"/>
      <c r="B101" s="94">
        <v>355.13</v>
      </c>
      <c r="C101" s="96"/>
      <c r="D101" s="95" t="s">
        <v>18</v>
      </c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  <c r="BE101" s="128"/>
      <c r="BF101" s="128"/>
      <c r="BG101" s="128"/>
      <c r="BH101" s="128"/>
      <c r="BI101" s="128"/>
      <c r="BJ101" s="128"/>
      <c r="BK101" s="128"/>
      <c r="BL101" s="128"/>
      <c r="BM101" s="128"/>
      <c r="BN101" s="128"/>
      <c r="BO101" s="128"/>
      <c r="BP101" s="128"/>
      <c r="BQ101" s="128"/>
      <c r="BR101" s="128"/>
      <c r="BS101" s="128"/>
      <c r="BT101" s="128"/>
      <c r="BU101" s="128"/>
      <c r="BV101" s="128"/>
      <c r="BW101" s="128"/>
      <c r="BX101" s="128"/>
      <c r="BY101" s="128"/>
      <c r="BZ101" s="128"/>
      <c r="CA101" s="128"/>
      <c r="CB101" s="128"/>
      <c r="CC101" s="128"/>
      <c r="CD101" s="128"/>
      <c r="CE101" s="128"/>
      <c r="CF101" s="128"/>
      <c r="CG101" s="128"/>
      <c r="CH101" s="128"/>
      <c r="CI101" s="128"/>
      <c r="CJ101" s="128"/>
      <c r="CK101" s="128"/>
      <c r="CL101" s="128"/>
      <c r="CM101" s="128"/>
      <c r="CN101" s="128"/>
      <c r="CO101" s="128"/>
      <c r="CP101" s="128"/>
      <c r="CQ101" s="128"/>
      <c r="CR101" s="128"/>
      <c r="CS101" s="128"/>
      <c r="CT101" s="128"/>
      <c r="CU101" s="128"/>
      <c r="CV101" s="128"/>
      <c r="CW101" s="128"/>
      <c r="CX101" s="128"/>
      <c r="CY101" s="128"/>
      <c r="CZ101" s="128"/>
      <c r="DA101" s="128"/>
      <c r="DB101" s="128"/>
      <c r="DC101" s="128"/>
      <c r="DD101" s="128"/>
      <c r="DE101" s="128"/>
      <c r="DF101" s="128"/>
      <c r="DG101" s="128"/>
      <c r="DH101" s="128"/>
      <c r="DI101" s="128"/>
      <c r="DJ101" s="128"/>
      <c r="DK101" s="128"/>
      <c r="DL101" s="128"/>
      <c r="DM101" s="128"/>
      <c r="DN101" s="128"/>
      <c r="DO101" s="128"/>
      <c r="DP101" s="128"/>
      <c r="DQ101" s="128"/>
      <c r="DR101" s="128"/>
      <c r="DS101" s="128"/>
      <c r="DT101" s="128"/>
      <c r="DU101" s="128"/>
      <c r="DV101" s="128"/>
      <c r="DW101" s="128"/>
      <c r="DX101" s="128"/>
      <c r="DY101" s="128"/>
      <c r="DZ101" s="128"/>
      <c r="EA101" s="128"/>
      <c r="EB101" s="128"/>
      <c r="EC101" s="128"/>
      <c r="ED101" s="128"/>
      <c r="EE101" s="128"/>
      <c r="EF101" s="128"/>
      <c r="EG101" s="128"/>
      <c r="EH101" s="128"/>
      <c r="EI101" s="128"/>
      <c r="EJ101" s="128"/>
      <c r="EK101" s="128"/>
      <c r="EL101" s="128"/>
      <c r="EM101" s="128"/>
      <c r="EN101" s="128"/>
      <c r="EO101" s="128"/>
      <c r="EP101" s="128"/>
      <c r="EQ101" s="128"/>
      <c r="ER101" s="128"/>
      <c r="ES101" s="128"/>
      <c r="ET101" s="128"/>
      <c r="EU101" s="128"/>
      <c r="EV101" s="128"/>
      <c r="EW101" s="128"/>
      <c r="EX101" s="128"/>
      <c r="EY101" s="128"/>
      <c r="EZ101" s="128"/>
      <c r="FA101" s="128"/>
      <c r="FB101" s="128"/>
      <c r="FC101" s="128"/>
      <c r="FD101" s="128"/>
      <c r="FE101" s="128"/>
      <c r="FF101" s="128"/>
      <c r="FG101" s="128"/>
      <c r="FH101" s="128"/>
      <c r="FI101" s="128"/>
      <c r="FJ101" s="128"/>
      <c r="FK101" s="128"/>
      <c r="FL101" s="128"/>
      <c r="FM101" s="128"/>
      <c r="FN101" s="128"/>
      <c r="FO101" s="128"/>
      <c r="FP101" s="128"/>
      <c r="FQ101" s="128"/>
      <c r="FR101" s="128"/>
      <c r="FS101" s="128"/>
      <c r="FT101" s="128"/>
      <c r="FU101" s="128"/>
      <c r="FV101" s="128"/>
      <c r="FW101" s="128"/>
      <c r="FX101" s="128"/>
    </row>
    <row r="102" spans="1:180" x14ac:dyDescent="0.25">
      <c r="A102" s="134"/>
      <c r="B102" s="94">
        <f>88.44+18</f>
        <v>106.44</v>
      </c>
      <c r="C102" s="96"/>
      <c r="D102" s="95" t="s">
        <v>17</v>
      </c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28"/>
      <c r="BD102" s="128"/>
      <c r="BE102" s="128"/>
      <c r="BF102" s="128"/>
      <c r="BG102" s="128"/>
      <c r="BH102" s="128"/>
      <c r="BI102" s="128"/>
      <c r="BJ102" s="128"/>
      <c r="BK102" s="128"/>
      <c r="BL102" s="128"/>
      <c r="BM102" s="128"/>
      <c r="BN102" s="128"/>
      <c r="BO102" s="128"/>
      <c r="BP102" s="128"/>
      <c r="BQ102" s="128"/>
      <c r="BR102" s="128"/>
      <c r="BS102" s="128"/>
      <c r="BT102" s="128"/>
      <c r="BU102" s="128"/>
      <c r="BV102" s="128"/>
      <c r="BW102" s="128"/>
      <c r="BX102" s="128"/>
      <c r="BY102" s="128"/>
      <c r="BZ102" s="128"/>
      <c r="CA102" s="128"/>
      <c r="CB102" s="128"/>
      <c r="CC102" s="128"/>
      <c r="CD102" s="128"/>
      <c r="CE102" s="128"/>
      <c r="CF102" s="128"/>
      <c r="CG102" s="128"/>
      <c r="CH102" s="128"/>
      <c r="CI102" s="128"/>
      <c r="CJ102" s="128"/>
      <c r="CK102" s="128"/>
      <c r="CL102" s="128"/>
      <c r="CM102" s="128"/>
      <c r="CN102" s="128"/>
      <c r="CO102" s="128"/>
      <c r="CP102" s="128"/>
      <c r="CQ102" s="128"/>
      <c r="CR102" s="128"/>
      <c r="CS102" s="128"/>
      <c r="CT102" s="128"/>
      <c r="CU102" s="128"/>
      <c r="CV102" s="128"/>
      <c r="CW102" s="128"/>
      <c r="CX102" s="128"/>
      <c r="CY102" s="128"/>
      <c r="CZ102" s="128"/>
      <c r="DA102" s="128"/>
      <c r="DB102" s="128"/>
      <c r="DC102" s="128"/>
      <c r="DD102" s="128"/>
      <c r="DE102" s="128"/>
      <c r="DF102" s="128"/>
      <c r="DG102" s="128"/>
      <c r="DH102" s="128"/>
      <c r="DI102" s="128"/>
      <c r="DJ102" s="128"/>
      <c r="DK102" s="128"/>
      <c r="DL102" s="128"/>
      <c r="DM102" s="128"/>
      <c r="DN102" s="128"/>
      <c r="DO102" s="128"/>
      <c r="DP102" s="128"/>
      <c r="DQ102" s="128"/>
      <c r="DR102" s="128"/>
      <c r="DS102" s="128"/>
      <c r="DT102" s="128"/>
      <c r="DU102" s="128"/>
      <c r="DV102" s="128"/>
      <c r="DW102" s="128"/>
      <c r="DX102" s="128"/>
      <c r="DY102" s="128"/>
      <c r="DZ102" s="128"/>
      <c r="EA102" s="128"/>
      <c r="EB102" s="128"/>
      <c r="EC102" s="128"/>
      <c r="ED102" s="128"/>
      <c r="EE102" s="128"/>
      <c r="EF102" s="128"/>
      <c r="EG102" s="128"/>
      <c r="EH102" s="128"/>
      <c r="EI102" s="128"/>
      <c r="EJ102" s="128"/>
      <c r="EK102" s="128"/>
      <c r="EL102" s="128"/>
      <c r="EM102" s="128"/>
      <c r="EN102" s="128"/>
      <c r="EO102" s="128"/>
      <c r="EP102" s="128"/>
      <c r="EQ102" s="128"/>
      <c r="ER102" s="128"/>
      <c r="ES102" s="128"/>
      <c r="ET102" s="128"/>
      <c r="EU102" s="128"/>
      <c r="EV102" s="128"/>
      <c r="EW102" s="128"/>
      <c r="EX102" s="128"/>
      <c r="EY102" s="128"/>
      <c r="EZ102" s="128"/>
      <c r="FA102" s="128"/>
      <c r="FB102" s="128"/>
      <c r="FC102" s="128"/>
      <c r="FD102" s="128"/>
      <c r="FE102" s="128"/>
      <c r="FF102" s="128"/>
      <c r="FG102" s="128"/>
      <c r="FH102" s="128"/>
      <c r="FI102" s="128"/>
      <c r="FJ102" s="128"/>
      <c r="FK102" s="128"/>
      <c r="FL102" s="128"/>
      <c r="FM102" s="128"/>
      <c r="FN102" s="128"/>
      <c r="FO102" s="128"/>
      <c r="FP102" s="128"/>
      <c r="FQ102" s="128"/>
      <c r="FR102" s="128"/>
      <c r="FS102" s="128"/>
      <c r="FT102" s="128"/>
      <c r="FU102" s="128"/>
      <c r="FV102" s="128"/>
      <c r="FW102" s="128"/>
      <c r="FX102" s="128"/>
    </row>
    <row r="103" spans="1:180" x14ac:dyDescent="0.25">
      <c r="A103" s="134"/>
      <c r="B103" s="94">
        <f>10+13.9</f>
        <v>23.9</v>
      </c>
      <c r="C103" s="96"/>
      <c r="D103" s="95" t="s">
        <v>24</v>
      </c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28"/>
      <c r="BG103" s="128"/>
      <c r="BH103" s="128"/>
      <c r="BI103" s="128"/>
      <c r="BJ103" s="128"/>
      <c r="BK103" s="128"/>
      <c r="BL103" s="128"/>
      <c r="BM103" s="128"/>
      <c r="BN103" s="128"/>
      <c r="BO103" s="128"/>
      <c r="BP103" s="128"/>
      <c r="BQ103" s="128"/>
      <c r="BR103" s="128"/>
      <c r="BS103" s="128"/>
      <c r="BT103" s="128"/>
      <c r="BU103" s="128"/>
      <c r="BV103" s="128"/>
      <c r="BW103" s="128"/>
      <c r="BX103" s="128"/>
      <c r="BY103" s="128"/>
      <c r="BZ103" s="128"/>
      <c r="CA103" s="128"/>
      <c r="CB103" s="128"/>
      <c r="CC103" s="128"/>
      <c r="CD103" s="128"/>
      <c r="CE103" s="128"/>
      <c r="CF103" s="128"/>
      <c r="CG103" s="128"/>
      <c r="CH103" s="128"/>
      <c r="CI103" s="128"/>
      <c r="CJ103" s="128"/>
      <c r="CK103" s="128"/>
      <c r="CL103" s="128"/>
      <c r="CM103" s="128"/>
      <c r="CN103" s="128"/>
      <c r="CO103" s="128"/>
      <c r="CP103" s="128"/>
      <c r="CQ103" s="128"/>
      <c r="CR103" s="128"/>
      <c r="CS103" s="128"/>
      <c r="CT103" s="128"/>
      <c r="CU103" s="128"/>
      <c r="CV103" s="128"/>
      <c r="CW103" s="128"/>
      <c r="CX103" s="128"/>
      <c r="CY103" s="128"/>
      <c r="CZ103" s="128"/>
      <c r="DA103" s="128"/>
      <c r="DB103" s="128"/>
      <c r="DC103" s="128"/>
      <c r="DD103" s="128"/>
      <c r="DE103" s="128"/>
      <c r="DF103" s="128"/>
      <c r="DG103" s="128"/>
      <c r="DH103" s="128"/>
      <c r="DI103" s="128"/>
      <c r="DJ103" s="128"/>
      <c r="DK103" s="128"/>
      <c r="DL103" s="128"/>
      <c r="DM103" s="128"/>
      <c r="DN103" s="128"/>
      <c r="DO103" s="128"/>
      <c r="DP103" s="128"/>
      <c r="DQ103" s="128"/>
      <c r="DR103" s="128"/>
      <c r="DS103" s="128"/>
      <c r="DT103" s="128"/>
      <c r="DU103" s="128"/>
      <c r="DV103" s="128"/>
      <c r="DW103" s="128"/>
      <c r="DX103" s="128"/>
      <c r="DY103" s="128"/>
      <c r="DZ103" s="128"/>
      <c r="EA103" s="128"/>
      <c r="EB103" s="128"/>
      <c r="EC103" s="128"/>
      <c r="ED103" s="128"/>
      <c r="EE103" s="128"/>
      <c r="EF103" s="128"/>
      <c r="EG103" s="128"/>
      <c r="EH103" s="128"/>
      <c r="EI103" s="128"/>
      <c r="EJ103" s="128"/>
      <c r="EK103" s="128"/>
      <c r="EL103" s="128"/>
      <c r="EM103" s="128"/>
      <c r="EN103" s="128"/>
      <c r="EO103" s="128"/>
      <c r="EP103" s="128"/>
      <c r="EQ103" s="128"/>
      <c r="ER103" s="128"/>
      <c r="ES103" s="128"/>
      <c r="ET103" s="128"/>
      <c r="EU103" s="128"/>
      <c r="EV103" s="128"/>
      <c r="EW103" s="128"/>
      <c r="EX103" s="128"/>
      <c r="EY103" s="128"/>
      <c r="EZ103" s="128"/>
      <c r="FA103" s="128"/>
      <c r="FB103" s="128"/>
      <c r="FC103" s="128"/>
      <c r="FD103" s="128"/>
      <c r="FE103" s="128"/>
      <c r="FF103" s="128"/>
      <c r="FG103" s="128"/>
      <c r="FH103" s="128"/>
      <c r="FI103" s="128"/>
      <c r="FJ103" s="128"/>
      <c r="FK103" s="128"/>
      <c r="FL103" s="128"/>
      <c r="FM103" s="128"/>
      <c r="FN103" s="128"/>
      <c r="FO103" s="128"/>
      <c r="FP103" s="128"/>
      <c r="FQ103" s="128"/>
      <c r="FR103" s="128"/>
      <c r="FS103" s="128"/>
      <c r="FT103" s="128"/>
      <c r="FU103" s="128"/>
      <c r="FV103" s="128"/>
      <c r="FW103" s="128"/>
      <c r="FX103" s="128"/>
    </row>
    <row r="104" spans="1:180" s="64" customFormat="1" x14ac:dyDescent="0.25">
      <c r="A104" s="135"/>
      <c r="B104" s="98">
        <v>98</v>
      </c>
      <c r="C104" s="99"/>
      <c r="D104" s="100" t="s">
        <v>45</v>
      </c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  <c r="BI104" s="128"/>
      <c r="BJ104" s="128"/>
      <c r="BK104" s="128"/>
      <c r="BL104" s="128"/>
      <c r="BM104" s="128"/>
      <c r="BN104" s="128"/>
      <c r="BO104" s="128"/>
      <c r="BP104" s="128"/>
      <c r="BQ104" s="128"/>
      <c r="BR104" s="128"/>
      <c r="BS104" s="128"/>
      <c r="BT104" s="128"/>
      <c r="BU104" s="128"/>
      <c r="BV104" s="128"/>
      <c r="BW104" s="128"/>
      <c r="BX104" s="128"/>
      <c r="BY104" s="128"/>
      <c r="BZ104" s="128"/>
      <c r="CA104" s="128"/>
      <c r="CB104" s="128"/>
      <c r="CC104" s="128"/>
      <c r="CD104" s="128"/>
      <c r="CE104" s="128"/>
      <c r="CF104" s="128"/>
      <c r="CG104" s="128"/>
      <c r="CH104" s="128"/>
      <c r="CI104" s="128"/>
      <c r="CJ104" s="128"/>
      <c r="CK104" s="128"/>
      <c r="CL104" s="128"/>
      <c r="CM104" s="128"/>
      <c r="CN104" s="128"/>
      <c r="CO104" s="128"/>
      <c r="CP104" s="128"/>
      <c r="CQ104" s="128"/>
      <c r="CR104" s="128"/>
      <c r="CS104" s="128"/>
      <c r="CT104" s="128"/>
      <c r="CU104" s="128"/>
      <c r="CV104" s="128"/>
      <c r="CW104" s="128"/>
      <c r="CX104" s="128"/>
      <c r="CY104" s="128"/>
      <c r="CZ104" s="128"/>
      <c r="DA104" s="128"/>
      <c r="DB104" s="128"/>
      <c r="DC104" s="128"/>
      <c r="DD104" s="128"/>
      <c r="DE104" s="128"/>
      <c r="DF104" s="128"/>
      <c r="DG104" s="128"/>
      <c r="DH104" s="128"/>
      <c r="DI104" s="128"/>
      <c r="DJ104" s="128"/>
      <c r="DK104" s="128"/>
      <c r="DL104" s="128"/>
      <c r="DM104" s="128"/>
      <c r="DN104" s="128"/>
      <c r="DO104" s="128"/>
      <c r="DP104" s="128"/>
      <c r="DQ104" s="128"/>
      <c r="DR104" s="128"/>
      <c r="DS104" s="128"/>
      <c r="DT104" s="128"/>
      <c r="DU104" s="128"/>
      <c r="DV104" s="128"/>
      <c r="DW104" s="128"/>
      <c r="DX104" s="128"/>
      <c r="DY104" s="128"/>
      <c r="DZ104" s="128"/>
      <c r="EA104" s="128"/>
      <c r="EB104" s="128"/>
      <c r="EC104" s="128"/>
      <c r="ED104" s="128"/>
      <c r="EE104" s="128"/>
      <c r="EF104" s="128"/>
      <c r="EG104" s="128"/>
      <c r="EH104" s="128"/>
      <c r="EI104" s="128"/>
      <c r="EJ104" s="128"/>
      <c r="EK104" s="128"/>
      <c r="EL104" s="128"/>
      <c r="EM104" s="128"/>
      <c r="EN104" s="128"/>
      <c r="EO104" s="128"/>
      <c r="EP104" s="128"/>
      <c r="EQ104" s="128"/>
      <c r="ER104" s="128"/>
      <c r="ES104" s="128"/>
      <c r="ET104" s="128"/>
      <c r="EU104" s="128"/>
      <c r="EV104" s="128"/>
      <c r="EW104" s="128"/>
      <c r="EX104" s="128"/>
      <c r="EY104" s="128"/>
      <c r="EZ104" s="128"/>
      <c r="FA104" s="128"/>
      <c r="FB104" s="128"/>
      <c r="FC104" s="128"/>
      <c r="FD104" s="128"/>
      <c r="FE104" s="128"/>
      <c r="FF104" s="128"/>
      <c r="FG104" s="128"/>
      <c r="FH104" s="128"/>
      <c r="FI104" s="128"/>
      <c r="FJ104" s="128"/>
      <c r="FK104" s="128"/>
      <c r="FL104" s="128"/>
      <c r="FM104" s="128"/>
      <c r="FN104" s="128"/>
      <c r="FO104" s="128"/>
      <c r="FP104" s="128"/>
      <c r="FQ104" s="128"/>
      <c r="FR104" s="128"/>
      <c r="FS104" s="128"/>
      <c r="FT104" s="128"/>
      <c r="FU104" s="128"/>
      <c r="FV104" s="128"/>
      <c r="FW104" s="128"/>
      <c r="FX104" s="128"/>
    </row>
    <row r="105" spans="1:180" ht="26.4" x14ac:dyDescent="0.25">
      <c r="A105" s="134">
        <v>42866</v>
      </c>
      <c r="B105" s="94">
        <f>9.2+473.2</f>
        <v>482.4</v>
      </c>
      <c r="C105" s="96" t="s">
        <v>76</v>
      </c>
      <c r="D105" s="95" t="s">
        <v>21</v>
      </c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8"/>
      <c r="BH105" s="128"/>
      <c r="BI105" s="128"/>
      <c r="BJ105" s="128"/>
      <c r="BK105" s="128"/>
      <c r="BL105" s="128"/>
      <c r="BM105" s="128"/>
      <c r="BN105" s="128"/>
      <c r="BO105" s="128"/>
      <c r="BP105" s="128"/>
      <c r="BQ105" s="128"/>
      <c r="BR105" s="128"/>
      <c r="BS105" s="128"/>
      <c r="BT105" s="128"/>
      <c r="BU105" s="128"/>
      <c r="BV105" s="128"/>
      <c r="BW105" s="128"/>
      <c r="BX105" s="128"/>
      <c r="BY105" s="128"/>
      <c r="BZ105" s="128"/>
      <c r="CA105" s="128"/>
      <c r="CB105" s="128"/>
      <c r="CC105" s="128"/>
      <c r="CD105" s="128"/>
      <c r="CE105" s="128"/>
      <c r="CF105" s="128"/>
      <c r="CG105" s="128"/>
      <c r="CH105" s="128"/>
      <c r="CI105" s="128"/>
      <c r="CJ105" s="128"/>
      <c r="CK105" s="128"/>
      <c r="CL105" s="128"/>
      <c r="CM105" s="128"/>
      <c r="CN105" s="128"/>
      <c r="CO105" s="128"/>
      <c r="CP105" s="128"/>
      <c r="CQ105" s="128"/>
      <c r="CR105" s="128"/>
      <c r="CS105" s="128"/>
      <c r="CT105" s="128"/>
      <c r="CU105" s="128"/>
      <c r="CV105" s="128"/>
      <c r="CW105" s="128"/>
      <c r="CX105" s="128"/>
      <c r="CY105" s="128"/>
      <c r="CZ105" s="128"/>
      <c r="DA105" s="128"/>
      <c r="DB105" s="128"/>
      <c r="DC105" s="128"/>
      <c r="DD105" s="128"/>
      <c r="DE105" s="128"/>
      <c r="DF105" s="128"/>
      <c r="DG105" s="128"/>
      <c r="DH105" s="128"/>
      <c r="DI105" s="128"/>
      <c r="DJ105" s="128"/>
      <c r="DK105" s="128"/>
      <c r="DL105" s="128"/>
      <c r="DM105" s="128"/>
      <c r="DN105" s="128"/>
      <c r="DO105" s="128"/>
      <c r="DP105" s="128"/>
      <c r="DQ105" s="128"/>
      <c r="DR105" s="128"/>
      <c r="DS105" s="128"/>
      <c r="DT105" s="128"/>
      <c r="DU105" s="128"/>
      <c r="DV105" s="128"/>
      <c r="DW105" s="128"/>
      <c r="DX105" s="128"/>
      <c r="DY105" s="128"/>
      <c r="DZ105" s="128"/>
      <c r="EA105" s="128"/>
      <c r="EB105" s="128"/>
      <c r="EC105" s="128"/>
      <c r="ED105" s="128"/>
      <c r="EE105" s="128"/>
      <c r="EF105" s="128"/>
      <c r="EG105" s="128"/>
      <c r="EH105" s="128"/>
      <c r="EI105" s="128"/>
      <c r="EJ105" s="128"/>
      <c r="EK105" s="128"/>
      <c r="EL105" s="128"/>
      <c r="EM105" s="128"/>
      <c r="EN105" s="128"/>
      <c r="EO105" s="128"/>
      <c r="EP105" s="128"/>
      <c r="EQ105" s="128"/>
      <c r="ER105" s="128"/>
      <c r="ES105" s="128"/>
      <c r="ET105" s="128"/>
      <c r="EU105" s="128"/>
      <c r="EV105" s="128"/>
      <c r="EW105" s="128"/>
      <c r="EX105" s="128"/>
      <c r="EY105" s="128"/>
      <c r="EZ105" s="128"/>
      <c r="FA105" s="128"/>
      <c r="FB105" s="128"/>
      <c r="FC105" s="128"/>
      <c r="FD105" s="128"/>
      <c r="FE105" s="128"/>
      <c r="FF105" s="128"/>
      <c r="FG105" s="128"/>
      <c r="FH105" s="128"/>
      <c r="FI105" s="128"/>
      <c r="FJ105" s="128"/>
      <c r="FK105" s="128"/>
      <c r="FL105" s="128"/>
      <c r="FM105" s="128"/>
      <c r="FN105" s="128"/>
      <c r="FO105" s="128"/>
      <c r="FP105" s="128"/>
      <c r="FQ105" s="128"/>
      <c r="FR105" s="128"/>
      <c r="FS105" s="128"/>
      <c r="FT105" s="128"/>
      <c r="FU105" s="128"/>
      <c r="FV105" s="128"/>
      <c r="FW105" s="128"/>
      <c r="FX105" s="128"/>
    </row>
    <row r="106" spans="1:180" x14ac:dyDescent="0.25">
      <c r="A106" s="134"/>
      <c r="B106" s="94">
        <v>18.5</v>
      </c>
      <c r="C106" s="96"/>
      <c r="D106" s="95" t="s">
        <v>58</v>
      </c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  <c r="BR106" s="128"/>
      <c r="BS106" s="128"/>
      <c r="BT106" s="128"/>
      <c r="BU106" s="128"/>
      <c r="BV106" s="128"/>
      <c r="BW106" s="128"/>
      <c r="BX106" s="128"/>
      <c r="BY106" s="128"/>
      <c r="BZ106" s="128"/>
      <c r="CA106" s="128"/>
      <c r="CB106" s="128"/>
      <c r="CC106" s="128"/>
      <c r="CD106" s="128"/>
      <c r="CE106" s="128"/>
      <c r="CF106" s="128"/>
      <c r="CG106" s="128"/>
      <c r="CH106" s="128"/>
      <c r="CI106" s="128"/>
      <c r="CJ106" s="128"/>
      <c r="CK106" s="128"/>
      <c r="CL106" s="128"/>
      <c r="CM106" s="128"/>
      <c r="CN106" s="128"/>
      <c r="CO106" s="128"/>
      <c r="CP106" s="128"/>
      <c r="CQ106" s="128"/>
      <c r="CR106" s="128"/>
      <c r="CS106" s="128"/>
      <c r="CT106" s="128"/>
      <c r="CU106" s="128"/>
      <c r="CV106" s="128"/>
      <c r="CW106" s="128"/>
      <c r="CX106" s="128"/>
      <c r="CY106" s="128"/>
      <c r="CZ106" s="128"/>
      <c r="DA106" s="128"/>
      <c r="DB106" s="128"/>
      <c r="DC106" s="128"/>
      <c r="DD106" s="128"/>
      <c r="DE106" s="128"/>
      <c r="DF106" s="128"/>
      <c r="DG106" s="128"/>
      <c r="DH106" s="128"/>
      <c r="DI106" s="128"/>
      <c r="DJ106" s="128"/>
      <c r="DK106" s="128"/>
      <c r="DL106" s="128"/>
      <c r="DM106" s="128"/>
      <c r="DN106" s="128"/>
      <c r="DO106" s="128"/>
      <c r="DP106" s="128"/>
      <c r="DQ106" s="128"/>
      <c r="DR106" s="128"/>
      <c r="DS106" s="128"/>
      <c r="DT106" s="128"/>
      <c r="DU106" s="128"/>
      <c r="DV106" s="128"/>
      <c r="DW106" s="128"/>
      <c r="DX106" s="128"/>
      <c r="DY106" s="128"/>
      <c r="DZ106" s="128"/>
      <c r="EA106" s="128"/>
      <c r="EB106" s="128"/>
      <c r="EC106" s="128"/>
      <c r="ED106" s="128"/>
      <c r="EE106" s="128"/>
      <c r="EF106" s="128"/>
      <c r="EG106" s="128"/>
      <c r="EH106" s="128"/>
      <c r="EI106" s="128"/>
      <c r="EJ106" s="128"/>
      <c r="EK106" s="128"/>
      <c r="EL106" s="128"/>
      <c r="EM106" s="128"/>
      <c r="EN106" s="128"/>
      <c r="EO106" s="128"/>
      <c r="EP106" s="128"/>
      <c r="EQ106" s="128"/>
      <c r="ER106" s="128"/>
      <c r="ES106" s="128"/>
      <c r="ET106" s="128"/>
      <c r="EU106" s="128"/>
      <c r="EV106" s="128"/>
      <c r="EW106" s="128"/>
      <c r="EX106" s="128"/>
      <c r="EY106" s="128"/>
      <c r="EZ106" s="128"/>
      <c r="FA106" s="128"/>
      <c r="FB106" s="128"/>
      <c r="FC106" s="128"/>
      <c r="FD106" s="128"/>
      <c r="FE106" s="128"/>
      <c r="FF106" s="128"/>
      <c r="FG106" s="128"/>
      <c r="FH106" s="128"/>
      <c r="FI106" s="128"/>
      <c r="FJ106" s="128"/>
      <c r="FK106" s="128"/>
      <c r="FL106" s="128"/>
      <c r="FM106" s="128"/>
      <c r="FN106" s="128"/>
      <c r="FO106" s="128"/>
      <c r="FP106" s="128"/>
      <c r="FQ106" s="128"/>
      <c r="FR106" s="128"/>
      <c r="FS106" s="128"/>
      <c r="FT106" s="128"/>
      <c r="FU106" s="128"/>
      <c r="FV106" s="128"/>
      <c r="FW106" s="128"/>
      <c r="FX106" s="128"/>
    </row>
    <row r="107" spans="1:180" s="64" customFormat="1" x14ac:dyDescent="0.25">
      <c r="A107" s="135"/>
      <c r="B107" s="98">
        <v>49</v>
      </c>
      <c r="C107" s="99"/>
      <c r="D107" s="100" t="s">
        <v>45</v>
      </c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  <c r="BA107" s="128"/>
      <c r="BB107" s="128"/>
      <c r="BC107" s="128"/>
      <c r="BD107" s="128"/>
      <c r="BE107" s="128"/>
      <c r="BF107" s="128"/>
      <c r="BG107" s="128"/>
      <c r="BH107" s="128"/>
      <c r="BI107" s="128"/>
      <c r="BJ107" s="128"/>
      <c r="BK107" s="128"/>
      <c r="BL107" s="128"/>
      <c r="BM107" s="128"/>
      <c r="BN107" s="128"/>
      <c r="BO107" s="128"/>
      <c r="BP107" s="128"/>
      <c r="BQ107" s="128"/>
      <c r="BR107" s="128"/>
      <c r="BS107" s="128"/>
      <c r="BT107" s="128"/>
      <c r="BU107" s="128"/>
      <c r="BV107" s="128"/>
      <c r="BW107" s="128"/>
      <c r="BX107" s="128"/>
      <c r="BY107" s="128"/>
      <c r="BZ107" s="128"/>
      <c r="CA107" s="128"/>
      <c r="CB107" s="128"/>
      <c r="CC107" s="128"/>
      <c r="CD107" s="128"/>
      <c r="CE107" s="128"/>
      <c r="CF107" s="128"/>
      <c r="CG107" s="128"/>
      <c r="CH107" s="128"/>
      <c r="CI107" s="128"/>
      <c r="CJ107" s="128"/>
      <c r="CK107" s="128"/>
      <c r="CL107" s="128"/>
      <c r="CM107" s="128"/>
      <c r="CN107" s="128"/>
      <c r="CO107" s="128"/>
      <c r="CP107" s="128"/>
      <c r="CQ107" s="128"/>
      <c r="CR107" s="128"/>
      <c r="CS107" s="128"/>
      <c r="CT107" s="128"/>
      <c r="CU107" s="128"/>
      <c r="CV107" s="128"/>
      <c r="CW107" s="128"/>
      <c r="CX107" s="128"/>
      <c r="CY107" s="128"/>
      <c r="CZ107" s="128"/>
      <c r="DA107" s="128"/>
      <c r="DB107" s="128"/>
      <c r="DC107" s="128"/>
      <c r="DD107" s="128"/>
      <c r="DE107" s="128"/>
      <c r="DF107" s="128"/>
      <c r="DG107" s="128"/>
      <c r="DH107" s="128"/>
      <c r="DI107" s="128"/>
      <c r="DJ107" s="128"/>
      <c r="DK107" s="128"/>
      <c r="DL107" s="128"/>
      <c r="DM107" s="128"/>
      <c r="DN107" s="128"/>
      <c r="DO107" s="128"/>
      <c r="DP107" s="128"/>
      <c r="DQ107" s="128"/>
      <c r="DR107" s="128"/>
      <c r="DS107" s="128"/>
      <c r="DT107" s="128"/>
      <c r="DU107" s="128"/>
      <c r="DV107" s="128"/>
      <c r="DW107" s="128"/>
      <c r="DX107" s="128"/>
      <c r="DY107" s="128"/>
      <c r="DZ107" s="128"/>
      <c r="EA107" s="128"/>
      <c r="EB107" s="128"/>
      <c r="EC107" s="128"/>
      <c r="ED107" s="128"/>
      <c r="EE107" s="128"/>
      <c r="EF107" s="128"/>
      <c r="EG107" s="128"/>
      <c r="EH107" s="128"/>
      <c r="EI107" s="128"/>
      <c r="EJ107" s="128"/>
      <c r="EK107" s="128"/>
      <c r="EL107" s="128"/>
      <c r="EM107" s="128"/>
      <c r="EN107" s="128"/>
      <c r="EO107" s="128"/>
      <c r="EP107" s="128"/>
      <c r="EQ107" s="128"/>
      <c r="ER107" s="128"/>
      <c r="ES107" s="128"/>
      <c r="ET107" s="128"/>
      <c r="EU107" s="128"/>
      <c r="EV107" s="128"/>
      <c r="EW107" s="128"/>
      <c r="EX107" s="128"/>
      <c r="EY107" s="128"/>
      <c r="EZ107" s="128"/>
      <c r="FA107" s="128"/>
      <c r="FB107" s="128"/>
      <c r="FC107" s="128"/>
      <c r="FD107" s="128"/>
      <c r="FE107" s="128"/>
      <c r="FF107" s="128"/>
      <c r="FG107" s="128"/>
      <c r="FH107" s="128"/>
      <c r="FI107" s="128"/>
      <c r="FJ107" s="128"/>
      <c r="FK107" s="128"/>
      <c r="FL107" s="128"/>
      <c r="FM107" s="128"/>
      <c r="FN107" s="128"/>
      <c r="FO107" s="128"/>
      <c r="FP107" s="128"/>
      <c r="FQ107" s="128"/>
      <c r="FR107" s="128"/>
      <c r="FS107" s="128"/>
      <c r="FT107" s="128"/>
      <c r="FU107" s="128"/>
      <c r="FV107" s="128"/>
      <c r="FW107" s="128"/>
      <c r="FX107" s="128"/>
    </row>
    <row r="108" spans="1:180" ht="26.4" x14ac:dyDescent="0.25">
      <c r="A108" s="134">
        <v>42900</v>
      </c>
      <c r="B108" s="94">
        <f>9.2+413.8</f>
        <v>423</v>
      </c>
      <c r="C108" s="96" t="s">
        <v>77</v>
      </c>
      <c r="D108" s="95" t="s">
        <v>21</v>
      </c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8"/>
      <c r="BH108" s="128"/>
      <c r="BI108" s="128"/>
      <c r="BJ108" s="128"/>
      <c r="BK108" s="128"/>
      <c r="BL108" s="128"/>
      <c r="BM108" s="128"/>
      <c r="BN108" s="128"/>
      <c r="BO108" s="128"/>
      <c r="BP108" s="128"/>
      <c r="BQ108" s="128"/>
      <c r="BR108" s="128"/>
      <c r="BS108" s="128"/>
      <c r="BT108" s="128"/>
      <c r="BU108" s="128"/>
      <c r="BV108" s="128"/>
      <c r="BW108" s="128"/>
      <c r="BX108" s="128"/>
      <c r="BY108" s="128"/>
      <c r="BZ108" s="128"/>
      <c r="CA108" s="128"/>
      <c r="CB108" s="128"/>
      <c r="CC108" s="128"/>
      <c r="CD108" s="128"/>
      <c r="CE108" s="128"/>
      <c r="CF108" s="128"/>
      <c r="CG108" s="128"/>
      <c r="CH108" s="128"/>
      <c r="CI108" s="128"/>
      <c r="CJ108" s="128"/>
      <c r="CK108" s="128"/>
      <c r="CL108" s="128"/>
      <c r="CM108" s="128"/>
      <c r="CN108" s="128"/>
      <c r="CO108" s="128"/>
      <c r="CP108" s="128"/>
      <c r="CQ108" s="128"/>
      <c r="CR108" s="128"/>
      <c r="CS108" s="128"/>
      <c r="CT108" s="128"/>
      <c r="CU108" s="128"/>
      <c r="CV108" s="128"/>
      <c r="CW108" s="128"/>
      <c r="CX108" s="128"/>
      <c r="CY108" s="128"/>
      <c r="CZ108" s="128"/>
      <c r="DA108" s="128"/>
      <c r="DB108" s="128"/>
      <c r="DC108" s="128"/>
      <c r="DD108" s="128"/>
      <c r="DE108" s="128"/>
      <c r="DF108" s="128"/>
      <c r="DG108" s="128"/>
      <c r="DH108" s="128"/>
      <c r="DI108" s="128"/>
      <c r="DJ108" s="128"/>
      <c r="DK108" s="128"/>
      <c r="DL108" s="128"/>
      <c r="DM108" s="128"/>
      <c r="DN108" s="128"/>
      <c r="DO108" s="128"/>
      <c r="DP108" s="128"/>
      <c r="DQ108" s="128"/>
      <c r="DR108" s="128"/>
      <c r="DS108" s="128"/>
      <c r="DT108" s="128"/>
      <c r="DU108" s="128"/>
      <c r="DV108" s="128"/>
      <c r="DW108" s="128"/>
      <c r="DX108" s="128"/>
      <c r="DY108" s="128"/>
      <c r="DZ108" s="128"/>
      <c r="EA108" s="128"/>
      <c r="EB108" s="128"/>
      <c r="EC108" s="128"/>
      <c r="ED108" s="128"/>
      <c r="EE108" s="128"/>
      <c r="EF108" s="128"/>
      <c r="EG108" s="128"/>
      <c r="EH108" s="128"/>
      <c r="EI108" s="128"/>
      <c r="EJ108" s="128"/>
      <c r="EK108" s="128"/>
      <c r="EL108" s="128"/>
      <c r="EM108" s="128"/>
      <c r="EN108" s="128"/>
      <c r="EO108" s="128"/>
      <c r="EP108" s="128"/>
      <c r="EQ108" s="128"/>
      <c r="ER108" s="128"/>
      <c r="ES108" s="128"/>
      <c r="ET108" s="128"/>
      <c r="EU108" s="128"/>
      <c r="EV108" s="128"/>
      <c r="EW108" s="128"/>
      <c r="EX108" s="128"/>
      <c r="EY108" s="128"/>
      <c r="EZ108" s="128"/>
      <c r="FA108" s="128"/>
      <c r="FB108" s="128"/>
      <c r="FC108" s="128"/>
      <c r="FD108" s="128"/>
      <c r="FE108" s="128"/>
      <c r="FF108" s="128"/>
      <c r="FG108" s="128"/>
      <c r="FH108" s="128"/>
      <c r="FI108" s="128"/>
      <c r="FJ108" s="128"/>
      <c r="FK108" s="128"/>
      <c r="FL108" s="128"/>
      <c r="FM108" s="128"/>
      <c r="FN108" s="128"/>
      <c r="FO108" s="128"/>
      <c r="FP108" s="128"/>
      <c r="FQ108" s="128"/>
      <c r="FR108" s="128"/>
      <c r="FS108" s="128"/>
      <c r="FT108" s="128"/>
      <c r="FU108" s="128"/>
      <c r="FV108" s="128"/>
      <c r="FW108" s="128"/>
      <c r="FX108" s="128"/>
    </row>
    <row r="109" spans="1:180" x14ac:dyDescent="0.25">
      <c r="A109" s="134"/>
      <c r="B109" s="94">
        <v>147.4</v>
      </c>
      <c r="C109" s="96"/>
      <c r="D109" s="95" t="s">
        <v>17</v>
      </c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  <c r="BA109" s="128"/>
      <c r="BB109" s="128"/>
      <c r="BC109" s="128"/>
      <c r="BD109" s="128"/>
      <c r="BE109" s="128"/>
      <c r="BF109" s="128"/>
      <c r="BG109" s="128"/>
      <c r="BH109" s="128"/>
      <c r="BI109" s="128"/>
      <c r="BJ109" s="128"/>
      <c r="BK109" s="128"/>
      <c r="BL109" s="128"/>
      <c r="BM109" s="128"/>
      <c r="BN109" s="128"/>
      <c r="BO109" s="128"/>
      <c r="BP109" s="128"/>
      <c r="BQ109" s="128"/>
      <c r="BR109" s="128"/>
      <c r="BS109" s="128"/>
      <c r="BT109" s="128"/>
      <c r="BU109" s="128"/>
      <c r="BV109" s="128"/>
      <c r="BW109" s="128"/>
      <c r="BX109" s="128"/>
      <c r="BY109" s="128"/>
      <c r="BZ109" s="128"/>
      <c r="CA109" s="128"/>
      <c r="CB109" s="128"/>
      <c r="CC109" s="128"/>
      <c r="CD109" s="128"/>
      <c r="CE109" s="128"/>
      <c r="CF109" s="128"/>
      <c r="CG109" s="128"/>
      <c r="CH109" s="128"/>
      <c r="CI109" s="128"/>
      <c r="CJ109" s="128"/>
      <c r="CK109" s="128"/>
      <c r="CL109" s="128"/>
      <c r="CM109" s="128"/>
      <c r="CN109" s="128"/>
      <c r="CO109" s="128"/>
      <c r="CP109" s="128"/>
      <c r="CQ109" s="128"/>
      <c r="CR109" s="128"/>
      <c r="CS109" s="128"/>
      <c r="CT109" s="128"/>
      <c r="CU109" s="128"/>
      <c r="CV109" s="128"/>
      <c r="CW109" s="128"/>
      <c r="CX109" s="128"/>
      <c r="CY109" s="128"/>
      <c r="CZ109" s="128"/>
      <c r="DA109" s="128"/>
      <c r="DB109" s="128"/>
      <c r="DC109" s="128"/>
      <c r="DD109" s="128"/>
      <c r="DE109" s="128"/>
      <c r="DF109" s="128"/>
      <c r="DG109" s="128"/>
      <c r="DH109" s="128"/>
      <c r="DI109" s="128"/>
      <c r="DJ109" s="128"/>
      <c r="DK109" s="128"/>
      <c r="DL109" s="128"/>
      <c r="DM109" s="128"/>
      <c r="DN109" s="128"/>
      <c r="DO109" s="128"/>
      <c r="DP109" s="128"/>
      <c r="DQ109" s="128"/>
      <c r="DR109" s="128"/>
      <c r="DS109" s="128"/>
      <c r="DT109" s="128"/>
      <c r="DU109" s="128"/>
      <c r="DV109" s="128"/>
      <c r="DW109" s="128"/>
      <c r="DX109" s="128"/>
      <c r="DY109" s="128"/>
      <c r="DZ109" s="128"/>
      <c r="EA109" s="128"/>
      <c r="EB109" s="128"/>
      <c r="EC109" s="128"/>
      <c r="ED109" s="128"/>
      <c r="EE109" s="128"/>
      <c r="EF109" s="128"/>
      <c r="EG109" s="128"/>
      <c r="EH109" s="128"/>
      <c r="EI109" s="128"/>
      <c r="EJ109" s="128"/>
      <c r="EK109" s="128"/>
      <c r="EL109" s="128"/>
      <c r="EM109" s="128"/>
      <c r="EN109" s="128"/>
      <c r="EO109" s="128"/>
      <c r="EP109" s="128"/>
      <c r="EQ109" s="128"/>
      <c r="ER109" s="128"/>
      <c r="ES109" s="128"/>
      <c r="ET109" s="128"/>
      <c r="EU109" s="128"/>
      <c r="EV109" s="128"/>
      <c r="EW109" s="128"/>
      <c r="EX109" s="128"/>
      <c r="EY109" s="128"/>
      <c r="EZ109" s="128"/>
      <c r="FA109" s="128"/>
      <c r="FB109" s="128"/>
      <c r="FC109" s="128"/>
      <c r="FD109" s="128"/>
      <c r="FE109" s="128"/>
      <c r="FF109" s="128"/>
      <c r="FG109" s="128"/>
      <c r="FH109" s="128"/>
      <c r="FI109" s="128"/>
      <c r="FJ109" s="128"/>
      <c r="FK109" s="128"/>
      <c r="FL109" s="128"/>
      <c r="FM109" s="128"/>
      <c r="FN109" s="128"/>
      <c r="FO109" s="128"/>
      <c r="FP109" s="128"/>
      <c r="FQ109" s="128"/>
      <c r="FR109" s="128"/>
      <c r="FS109" s="128"/>
      <c r="FT109" s="128"/>
      <c r="FU109" s="128"/>
      <c r="FV109" s="128"/>
      <c r="FW109" s="128"/>
      <c r="FX109" s="128"/>
    </row>
    <row r="110" spans="1:180" s="64" customFormat="1" x14ac:dyDescent="0.25">
      <c r="A110" s="135"/>
      <c r="B110" s="98">
        <v>39</v>
      </c>
      <c r="C110" s="99"/>
      <c r="D110" s="100" t="s">
        <v>45</v>
      </c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  <c r="BA110" s="128"/>
      <c r="BB110" s="128"/>
      <c r="BC110" s="128"/>
      <c r="BD110" s="128"/>
      <c r="BE110" s="128"/>
      <c r="BF110" s="128"/>
      <c r="BG110" s="128"/>
      <c r="BH110" s="128"/>
      <c r="BI110" s="128"/>
      <c r="BJ110" s="128"/>
      <c r="BK110" s="128"/>
      <c r="BL110" s="128"/>
      <c r="BM110" s="128"/>
      <c r="BN110" s="128"/>
      <c r="BO110" s="128"/>
      <c r="BP110" s="128"/>
      <c r="BQ110" s="128"/>
      <c r="BR110" s="128"/>
      <c r="BS110" s="128"/>
      <c r="BT110" s="128"/>
      <c r="BU110" s="128"/>
      <c r="BV110" s="128"/>
      <c r="BW110" s="128"/>
      <c r="BX110" s="128"/>
      <c r="BY110" s="128"/>
      <c r="BZ110" s="128"/>
      <c r="CA110" s="128"/>
      <c r="CB110" s="128"/>
      <c r="CC110" s="128"/>
      <c r="CD110" s="128"/>
      <c r="CE110" s="128"/>
      <c r="CF110" s="128"/>
      <c r="CG110" s="128"/>
      <c r="CH110" s="128"/>
      <c r="CI110" s="128"/>
      <c r="CJ110" s="128"/>
      <c r="CK110" s="128"/>
      <c r="CL110" s="128"/>
      <c r="CM110" s="128"/>
      <c r="CN110" s="128"/>
      <c r="CO110" s="128"/>
      <c r="CP110" s="128"/>
      <c r="CQ110" s="128"/>
      <c r="CR110" s="128"/>
      <c r="CS110" s="128"/>
      <c r="CT110" s="128"/>
      <c r="CU110" s="128"/>
      <c r="CV110" s="128"/>
      <c r="CW110" s="128"/>
      <c r="CX110" s="128"/>
      <c r="CY110" s="128"/>
      <c r="CZ110" s="128"/>
      <c r="DA110" s="128"/>
      <c r="DB110" s="128"/>
      <c r="DC110" s="128"/>
      <c r="DD110" s="128"/>
      <c r="DE110" s="128"/>
      <c r="DF110" s="128"/>
      <c r="DG110" s="128"/>
      <c r="DH110" s="128"/>
      <c r="DI110" s="128"/>
      <c r="DJ110" s="128"/>
      <c r="DK110" s="128"/>
      <c r="DL110" s="128"/>
      <c r="DM110" s="128"/>
      <c r="DN110" s="128"/>
      <c r="DO110" s="128"/>
      <c r="DP110" s="128"/>
      <c r="DQ110" s="128"/>
      <c r="DR110" s="128"/>
      <c r="DS110" s="128"/>
      <c r="DT110" s="128"/>
      <c r="DU110" s="128"/>
      <c r="DV110" s="128"/>
      <c r="DW110" s="128"/>
      <c r="DX110" s="128"/>
      <c r="DY110" s="128"/>
      <c r="DZ110" s="128"/>
      <c r="EA110" s="128"/>
      <c r="EB110" s="128"/>
      <c r="EC110" s="128"/>
      <c r="ED110" s="128"/>
      <c r="EE110" s="128"/>
      <c r="EF110" s="128"/>
      <c r="EG110" s="128"/>
      <c r="EH110" s="128"/>
      <c r="EI110" s="128"/>
      <c r="EJ110" s="128"/>
      <c r="EK110" s="128"/>
      <c r="EL110" s="128"/>
      <c r="EM110" s="128"/>
      <c r="EN110" s="128"/>
      <c r="EO110" s="128"/>
      <c r="EP110" s="128"/>
      <c r="EQ110" s="128"/>
      <c r="ER110" s="128"/>
      <c r="ES110" s="128"/>
      <c r="ET110" s="128"/>
      <c r="EU110" s="128"/>
      <c r="EV110" s="128"/>
      <c r="EW110" s="128"/>
      <c r="EX110" s="128"/>
      <c r="EY110" s="128"/>
      <c r="EZ110" s="128"/>
      <c r="FA110" s="128"/>
      <c r="FB110" s="128"/>
      <c r="FC110" s="128"/>
      <c r="FD110" s="128"/>
      <c r="FE110" s="128"/>
      <c r="FF110" s="128"/>
      <c r="FG110" s="128"/>
      <c r="FH110" s="128"/>
      <c r="FI110" s="128"/>
      <c r="FJ110" s="128"/>
      <c r="FK110" s="128"/>
      <c r="FL110" s="128"/>
      <c r="FM110" s="128"/>
      <c r="FN110" s="128"/>
      <c r="FO110" s="128"/>
      <c r="FP110" s="128"/>
      <c r="FQ110" s="128"/>
      <c r="FR110" s="128"/>
      <c r="FS110" s="128"/>
      <c r="FT110" s="128"/>
      <c r="FU110" s="128"/>
      <c r="FV110" s="128"/>
      <c r="FW110" s="128"/>
      <c r="FX110" s="128"/>
    </row>
    <row r="111" spans="1:180" ht="26.4" x14ac:dyDescent="0.25">
      <c r="A111" s="134" t="s">
        <v>78</v>
      </c>
      <c r="B111" s="94">
        <f>51.75+750.4</f>
        <v>802.15</v>
      </c>
      <c r="C111" s="96" t="s">
        <v>79</v>
      </c>
      <c r="D111" s="95" t="s">
        <v>21</v>
      </c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  <c r="BA111" s="128"/>
      <c r="BB111" s="128"/>
      <c r="BC111" s="128"/>
      <c r="BD111" s="128"/>
      <c r="BE111" s="128"/>
      <c r="BF111" s="128"/>
      <c r="BG111" s="128"/>
      <c r="BH111" s="128"/>
      <c r="BI111" s="128"/>
      <c r="BJ111" s="128"/>
      <c r="BK111" s="128"/>
      <c r="BL111" s="128"/>
      <c r="BM111" s="128"/>
      <c r="BN111" s="128"/>
      <c r="BO111" s="128"/>
      <c r="BP111" s="128"/>
      <c r="BQ111" s="128"/>
      <c r="BR111" s="128"/>
      <c r="BS111" s="128"/>
      <c r="BT111" s="128"/>
      <c r="BU111" s="128"/>
      <c r="BV111" s="128"/>
      <c r="BW111" s="128"/>
      <c r="BX111" s="128"/>
      <c r="BY111" s="128"/>
      <c r="BZ111" s="128"/>
      <c r="CA111" s="128"/>
      <c r="CB111" s="128"/>
      <c r="CC111" s="128"/>
      <c r="CD111" s="128"/>
      <c r="CE111" s="128"/>
      <c r="CF111" s="128"/>
      <c r="CG111" s="128"/>
      <c r="CH111" s="128"/>
      <c r="CI111" s="128"/>
      <c r="CJ111" s="128"/>
      <c r="CK111" s="128"/>
      <c r="CL111" s="128"/>
      <c r="CM111" s="128"/>
      <c r="CN111" s="128"/>
      <c r="CO111" s="128"/>
      <c r="CP111" s="128"/>
      <c r="CQ111" s="128"/>
      <c r="CR111" s="128"/>
      <c r="CS111" s="128"/>
      <c r="CT111" s="128"/>
      <c r="CU111" s="128"/>
      <c r="CV111" s="128"/>
      <c r="CW111" s="128"/>
      <c r="CX111" s="128"/>
      <c r="CY111" s="128"/>
      <c r="CZ111" s="128"/>
      <c r="DA111" s="128"/>
      <c r="DB111" s="128"/>
      <c r="DC111" s="128"/>
      <c r="DD111" s="128"/>
      <c r="DE111" s="128"/>
      <c r="DF111" s="128"/>
      <c r="DG111" s="128"/>
      <c r="DH111" s="128"/>
      <c r="DI111" s="128"/>
      <c r="DJ111" s="128"/>
      <c r="DK111" s="128"/>
      <c r="DL111" s="128"/>
      <c r="DM111" s="128"/>
      <c r="DN111" s="128"/>
      <c r="DO111" s="128"/>
      <c r="DP111" s="128"/>
      <c r="DQ111" s="128"/>
      <c r="DR111" s="128"/>
      <c r="DS111" s="128"/>
      <c r="DT111" s="128"/>
      <c r="DU111" s="128"/>
      <c r="DV111" s="128"/>
      <c r="DW111" s="128"/>
      <c r="DX111" s="128"/>
      <c r="DY111" s="128"/>
      <c r="DZ111" s="128"/>
      <c r="EA111" s="128"/>
      <c r="EB111" s="128"/>
      <c r="EC111" s="128"/>
      <c r="ED111" s="128"/>
      <c r="EE111" s="128"/>
      <c r="EF111" s="128"/>
      <c r="EG111" s="128"/>
      <c r="EH111" s="128"/>
      <c r="EI111" s="128"/>
      <c r="EJ111" s="128"/>
      <c r="EK111" s="128"/>
      <c r="EL111" s="128"/>
      <c r="EM111" s="128"/>
      <c r="EN111" s="128"/>
      <c r="EO111" s="128"/>
      <c r="EP111" s="128"/>
      <c r="EQ111" s="128"/>
      <c r="ER111" s="128"/>
      <c r="ES111" s="128"/>
      <c r="ET111" s="128"/>
      <c r="EU111" s="128"/>
      <c r="EV111" s="128"/>
      <c r="EW111" s="128"/>
      <c r="EX111" s="128"/>
      <c r="EY111" s="128"/>
      <c r="EZ111" s="128"/>
      <c r="FA111" s="128"/>
      <c r="FB111" s="128"/>
      <c r="FC111" s="128"/>
      <c r="FD111" s="128"/>
      <c r="FE111" s="128"/>
      <c r="FF111" s="128"/>
      <c r="FG111" s="128"/>
      <c r="FH111" s="128"/>
      <c r="FI111" s="128"/>
      <c r="FJ111" s="128"/>
      <c r="FK111" s="128"/>
      <c r="FL111" s="128"/>
      <c r="FM111" s="128"/>
      <c r="FN111" s="128"/>
      <c r="FO111" s="128"/>
      <c r="FP111" s="128"/>
      <c r="FQ111" s="128"/>
      <c r="FR111" s="128"/>
      <c r="FS111" s="128"/>
      <c r="FT111" s="128"/>
      <c r="FU111" s="128"/>
      <c r="FV111" s="128"/>
      <c r="FW111" s="128"/>
      <c r="FX111" s="128"/>
    </row>
    <row r="112" spans="1:180" x14ac:dyDescent="0.25">
      <c r="A112" s="134"/>
      <c r="B112" s="94">
        <v>203</v>
      </c>
      <c r="C112" s="96"/>
      <c r="D112" s="95" t="s">
        <v>27</v>
      </c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  <c r="BA112" s="128"/>
      <c r="BB112" s="128"/>
      <c r="BC112" s="128"/>
      <c r="BD112" s="128"/>
      <c r="BE112" s="128"/>
      <c r="BF112" s="128"/>
      <c r="BG112" s="128"/>
      <c r="BH112" s="128"/>
      <c r="BI112" s="128"/>
      <c r="BJ112" s="128"/>
      <c r="BK112" s="128"/>
      <c r="BL112" s="128"/>
      <c r="BM112" s="128"/>
      <c r="BN112" s="128"/>
      <c r="BO112" s="128"/>
      <c r="BP112" s="128"/>
      <c r="BQ112" s="128"/>
      <c r="BR112" s="128"/>
      <c r="BS112" s="128"/>
      <c r="BT112" s="128"/>
      <c r="BU112" s="128"/>
      <c r="BV112" s="128"/>
      <c r="BW112" s="128"/>
      <c r="BX112" s="128"/>
      <c r="BY112" s="128"/>
      <c r="BZ112" s="128"/>
      <c r="CA112" s="128"/>
      <c r="CB112" s="128"/>
      <c r="CC112" s="128"/>
      <c r="CD112" s="128"/>
      <c r="CE112" s="128"/>
      <c r="CF112" s="128"/>
      <c r="CG112" s="128"/>
      <c r="CH112" s="128"/>
      <c r="CI112" s="128"/>
      <c r="CJ112" s="128"/>
      <c r="CK112" s="128"/>
      <c r="CL112" s="128"/>
      <c r="CM112" s="128"/>
      <c r="CN112" s="128"/>
      <c r="CO112" s="128"/>
      <c r="CP112" s="128"/>
      <c r="CQ112" s="128"/>
      <c r="CR112" s="128"/>
      <c r="CS112" s="128"/>
      <c r="CT112" s="128"/>
      <c r="CU112" s="128"/>
      <c r="CV112" s="128"/>
      <c r="CW112" s="128"/>
      <c r="CX112" s="128"/>
      <c r="CY112" s="128"/>
      <c r="CZ112" s="128"/>
      <c r="DA112" s="128"/>
      <c r="DB112" s="128"/>
      <c r="DC112" s="128"/>
      <c r="DD112" s="128"/>
      <c r="DE112" s="128"/>
      <c r="DF112" s="128"/>
      <c r="DG112" s="128"/>
      <c r="DH112" s="128"/>
      <c r="DI112" s="128"/>
      <c r="DJ112" s="128"/>
      <c r="DK112" s="128"/>
      <c r="DL112" s="128"/>
      <c r="DM112" s="128"/>
      <c r="DN112" s="128"/>
      <c r="DO112" s="128"/>
      <c r="DP112" s="128"/>
      <c r="DQ112" s="128"/>
      <c r="DR112" s="128"/>
      <c r="DS112" s="128"/>
      <c r="DT112" s="128"/>
      <c r="DU112" s="128"/>
      <c r="DV112" s="128"/>
      <c r="DW112" s="128"/>
      <c r="DX112" s="128"/>
      <c r="DY112" s="128"/>
      <c r="DZ112" s="128"/>
      <c r="EA112" s="128"/>
      <c r="EB112" s="128"/>
      <c r="EC112" s="128"/>
      <c r="ED112" s="128"/>
      <c r="EE112" s="128"/>
      <c r="EF112" s="128"/>
      <c r="EG112" s="128"/>
      <c r="EH112" s="128"/>
      <c r="EI112" s="128"/>
      <c r="EJ112" s="128"/>
      <c r="EK112" s="128"/>
      <c r="EL112" s="128"/>
      <c r="EM112" s="128"/>
      <c r="EN112" s="128"/>
      <c r="EO112" s="128"/>
      <c r="EP112" s="128"/>
      <c r="EQ112" s="128"/>
      <c r="ER112" s="128"/>
      <c r="ES112" s="128"/>
      <c r="ET112" s="128"/>
      <c r="EU112" s="128"/>
      <c r="EV112" s="128"/>
      <c r="EW112" s="128"/>
      <c r="EX112" s="128"/>
      <c r="EY112" s="128"/>
      <c r="EZ112" s="128"/>
      <c r="FA112" s="128"/>
      <c r="FB112" s="128"/>
      <c r="FC112" s="128"/>
      <c r="FD112" s="128"/>
      <c r="FE112" s="128"/>
      <c r="FF112" s="128"/>
      <c r="FG112" s="128"/>
      <c r="FH112" s="128"/>
      <c r="FI112" s="128"/>
      <c r="FJ112" s="128"/>
      <c r="FK112" s="128"/>
      <c r="FL112" s="128"/>
      <c r="FM112" s="128"/>
      <c r="FN112" s="128"/>
      <c r="FO112" s="128"/>
      <c r="FP112" s="128"/>
      <c r="FQ112" s="128"/>
      <c r="FR112" s="128"/>
      <c r="FS112" s="128"/>
      <c r="FT112" s="128"/>
      <c r="FU112" s="128"/>
      <c r="FV112" s="128"/>
      <c r="FW112" s="128"/>
      <c r="FX112" s="128"/>
    </row>
    <row r="113" spans="1:180" x14ac:dyDescent="0.25">
      <c r="A113" s="134"/>
      <c r="B113" s="94">
        <v>61.18</v>
      </c>
      <c r="C113" s="96"/>
      <c r="D113" s="95" t="s">
        <v>22</v>
      </c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  <c r="BA113" s="128"/>
      <c r="BB113" s="128"/>
      <c r="BC113" s="128"/>
      <c r="BD113" s="128"/>
      <c r="BE113" s="128"/>
      <c r="BF113" s="128"/>
      <c r="BG113" s="128"/>
      <c r="BH113" s="128"/>
      <c r="BI113" s="128"/>
      <c r="BJ113" s="128"/>
      <c r="BK113" s="128"/>
      <c r="BL113" s="128"/>
      <c r="BM113" s="128"/>
      <c r="BN113" s="128"/>
      <c r="BO113" s="128"/>
      <c r="BP113" s="128"/>
      <c r="BQ113" s="128"/>
      <c r="BR113" s="128"/>
      <c r="BS113" s="128"/>
      <c r="BT113" s="128"/>
      <c r="BU113" s="128"/>
      <c r="BV113" s="128"/>
      <c r="BW113" s="128"/>
      <c r="BX113" s="128"/>
      <c r="BY113" s="128"/>
      <c r="BZ113" s="128"/>
      <c r="CA113" s="128"/>
      <c r="CB113" s="128"/>
      <c r="CC113" s="128"/>
      <c r="CD113" s="128"/>
      <c r="CE113" s="128"/>
      <c r="CF113" s="128"/>
      <c r="CG113" s="128"/>
      <c r="CH113" s="128"/>
      <c r="CI113" s="128"/>
      <c r="CJ113" s="128"/>
      <c r="CK113" s="128"/>
      <c r="CL113" s="128"/>
      <c r="CM113" s="128"/>
      <c r="CN113" s="128"/>
      <c r="CO113" s="128"/>
      <c r="CP113" s="128"/>
      <c r="CQ113" s="128"/>
      <c r="CR113" s="128"/>
      <c r="CS113" s="128"/>
      <c r="CT113" s="128"/>
      <c r="CU113" s="128"/>
      <c r="CV113" s="128"/>
      <c r="CW113" s="128"/>
      <c r="CX113" s="128"/>
      <c r="CY113" s="128"/>
      <c r="CZ113" s="128"/>
      <c r="DA113" s="128"/>
      <c r="DB113" s="128"/>
      <c r="DC113" s="128"/>
      <c r="DD113" s="128"/>
      <c r="DE113" s="128"/>
      <c r="DF113" s="128"/>
      <c r="DG113" s="128"/>
      <c r="DH113" s="128"/>
      <c r="DI113" s="128"/>
      <c r="DJ113" s="128"/>
      <c r="DK113" s="128"/>
      <c r="DL113" s="128"/>
      <c r="DM113" s="128"/>
      <c r="DN113" s="128"/>
      <c r="DO113" s="128"/>
      <c r="DP113" s="128"/>
      <c r="DQ113" s="128"/>
      <c r="DR113" s="128"/>
      <c r="DS113" s="128"/>
      <c r="DT113" s="128"/>
      <c r="DU113" s="128"/>
      <c r="DV113" s="128"/>
      <c r="DW113" s="128"/>
      <c r="DX113" s="128"/>
      <c r="DY113" s="128"/>
      <c r="DZ113" s="128"/>
      <c r="EA113" s="128"/>
      <c r="EB113" s="128"/>
      <c r="EC113" s="128"/>
      <c r="ED113" s="128"/>
      <c r="EE113" s="128"/>
      <c r="EF113" s="128"/>
      <c r="EG113" s="128"/>
      <c r="EH113" s="128"/>
      <c r="EI113" s="128"/>
      <c r="EJ113" s="128"/>
      <c r="EK113" s="128"/>
      <c r="EL113" s="128"/>
      <c r="EM113" s="128"/>
      <c r="EN113" s="128"/>
      <c r="EO113" s="128"/>
      <c r="EP113" s="128"/>
      <c r="EQ113" s="128"/>
      <c r="ER113" s="128"/>
      <c r="ES113" s="128"/>
      <c r="ET113" s="128"/>
      <c r="EU113" s="128"/>
      <c r="EV113" s="128"/>
      <c r="EW113" s="128"/>
      <c r="EX113" s="128"/>
      <c r="EY113" s="128"/>
      <c r="EZ113" s="128"/>
      <c r="FA113" s="128"/>
      <c r="FB113" s="128"/>
      <c r="FC113" s="128"/>
      <c r="FD113" s="128"/>
      <c r="FE113" s="128"/>
      <c r="FF113" s="128"/>
      <c r="FG113" s="128"/>
      <c r="FH113" s="128"/>
      <c r="FI113" s="128"/>
      <c r="FJ113" s="128"/>
      <c r="FK113" s="128"/>
      <c r="FL113" s="128"/>
      <c r="FM113" s="128"/>
      <c r="FN113" s="128"/>
      <c r="FO113" s="128"/>
      <c r="FP113" s="128"/>
      <c r="FQ113" s="128"/>
      <c r="FR113" s="128"/>
      <c r="FS113" s="128"/>
      <c r="FT113" s="128"/>
      <c r="FU113" s="128"/>
      <c r="FV113" s="128"/>
      <c r="FW113" s="128"/>
      <c r="FX113" s="128"/>
    </row>
    <row r="114" spans="1:180" x14ac:dyDescent="0.25">
      <c r="A114" s="134"/>
      <c r="B114" s="94">
        <v>24.07</v>
      </c>
      <c r="C114" s="96"/>
      <c r="D114" s="95" t="s">
        <v>80</v>
      </c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  <c r="BA114" s="128"/>
      <c r="BB114" s="128"/>
      <c r="BC114" s="128"/>
      <c r="BD114" s="128"/>
      <c r="BE114" s="128"/>
      <c r="BF114" s="128"/>
      <c r="BG114" s="128"/>
      <c r="BH114" s="128"/>
      <c r="BI114" s="128"/>
      <c r="BJ114" s="128"/>
      <c r="BK114" s="128"/>
      <c r="BL114" s="128"/>
      <c r="BM114" s="128"/>
      <c r="BN114" s="128"/>
      <c r="BO114" s="128"/>
      <c r="BP114" s="128"/>
      <c r="BQ114" s="128"/>
      <c r="BR114" s="128"/>
      <c r="BS114" s="128"/>
      <c r="BT114" s="128"/>
      <c r="BU114" s="128"/>
      <c r="BV114" s="128"/>
      <c r="BW114" s="128"/>
      <c r="BX114" s="128"/>
      <c r="BY114" s="128"/>
      <c r="BZ114" s="128"/>
      <c r="CA114" s="128"/>
      <c r="CB114" s="128"/>
      <c r="CC114" s="128"/>
      <c r="CD114" s="128"/>
      <c r="CE114" s="128"/>
      <c r="CF114" s="128"/>
      <c r="CG114" s="128"/>
      <c r="CH114" s="128"/>
      <c r="CI114" s="128"/>
      <c r="CJ114" s="128"/>
      <c r="CK114" s="128"/>
      <c r="CL114" s="128"/>
      <c r="CM114" s="128"/>
      <c r="CN114" s="128"/>
      <c r="CO114" s="128"/>
      <c r="CP114" s="128"/>
      <c r="CQ114" s="128"/>
      <c r="CR114" s="128"/>
      <c r="CS114" s="128"/>
      <c r="CT114" s="128"/>
      <c r="CU114" s="128"/>
      <c r="CV114" s="128"/>
      <c r="CW114" s="128"/>
      <c r="CX114" s="128"/>
      <c r="CY114" s="128"/>
      <c r="CZ114" s="128"/>
      <c r="DA114" s="128"/>
      <c r="DB114" s="128"/>
      <c r="DC114" s="128"/>
      <c r="DD114" s="128"/>
      <c r="DE114" s="128"/>
      <c r="DF114" s="128"/>
      <c r="DG114" s="128"/>
      <c r="DH114" s="128"/>
      <c r="DI114" s="128"/>
      <c r="DJ114" s="128"/>
      <c r="DK114" s="128"/>
      <c r="DL114" s="128"/>
      <c r="DM114" s="128"/>
      <c r="DN114" s="128"/>
      <c r="DO114" s="128"/>
      <c r="DP114" s="128"/>
      <c r="DQ114" s="128"/>
      <c r="DR114" s="128"/>
      <c r="DS114" s="128"/>
      <c r="DT114" s="128"/>
      <c r="DU114" s="128"/>
      <c r="DV114" s="128"/>
      <c r="DW114" s="128"/>
      <c r="DX114" s="128"/>
      <c r="DY114" s="128"/>
      <c r="DZ114" s="128"/>
      <c r="EA114" s="128"/>
      <c r="EB114" s="128"/>
      <c r="EC114" s="128"/>
      <c r="ED114" s="128"/>
      <c r="EE114" s="128"/>
      <c r="EF114" s="128"/>
      <c r="EG114" s="128"/>
      <c r="EH114" s="128"/>
      <c r="EI114" s="128"/>
      <c r="EJ114" s="128"/>
      <c r="EK114" s="128"/>
      <c r="EL114" s="128"/>
      <c r="EM114" s="128"/>
      <c r="EN114" s="128"/>
      <c r="EO114" s="128"/>
      <c r="EP114" s="128"/>
      <c r="EQ114" s="128"/>
      <c r="ER114" s="128"/>
      <c r="ES114" s="128"/>
      <c r="ET114" s="128"/>
      <c r="EU114" s="128"/>
      <c r="EV114" s="128"/>
      <c r="EW114" s="128"/>
      <c r="EX114" s="128"/>
      <c r="EY114" s="128"/>
      <c r="EZ114" s="128"/>
      <c r="FA114" s="128"/>
      <c r="FB114" s="128"/>
      <c r="FC114" s="128"/>
      <c r="FD114" s="128"/>
      <c r="FE114" s="128"/>
      <c r="FF114" s="128"/>
      <c r="FG114" s="128"/>
      <c r="FH114" s="128"/>
      <c r="FI114" s="128"/>
      <c r="FJ114" s="128"/>
      <c r="FK114" s="128"/>
      <c r="FL114" s="128"/>
      <c r="FM114" s="128"/>
      <c r="FN114" s="128"/>
      <c r="FO114" s="128"/>
      <c r="FP114" s="128"/>
      <c r="FQ114" s="128"/>
      <c r="FR114" s="128"/>
      <c r="FS114" s="128"/>
      <c r="FT114" s="128"/>
      <c r="FU114" s="128"/>
      <c r="FV114" s="128"/>
      <c r="FW114" s="128"/>
      <c r="FX114" s="128"/>
    </row>
    <row r="115" spans="1:180" s="64" customFormat="1" x14ac:dyDescent="0.25">
      <c r="A115" s="135"/>
      <c r="B115" s="98">
        <f>5+49+50.6</f>
        <v>104.6</v>
      </c>
      <c r="C115" s="99"/>
      <c r="D115" s="100" t="s">
        <v>42</v>
      </c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/>
      <c r="BK115" s="128"/>
      <c r="BL115" s="128"/>
      <c r="BM115" s="128"/>
      <c r="BN115" s="128"/>
      <c r="BO115" s="128"/>
      <c r="BP115" s="128"/>
      <c r="BQ115" s="128"/>
      <c r="BR115" s="128"/>
      <c r="BS115" s="128"/>
      <c r="BT115" s="128"/>
      <c r="BU115" s="128"/>
      <c r="BV115" s="128"/>
      <c r="BW115" s="128"/>
      <c r="BX115" s="128"/>
      <c r="BY115" s="128"/>
      <c r="BZ115" s="128"/>
      <c r="CA115" s="128"/>
      <c r="CB115" s="128"/>
      <c r="CC115" s="128"/>
      <c r="CD115" s="128"/>
      <c r="CE115" s="128"/>
      <c r="CF115" s="128"/>
      <c r="CG115" s="128"/>
      <c r="CH115" s="128"/>
      <c r="CI115" s="128"/>
      <c r="CJ115" s="128"/>
      <c r="CK115" s="128"/>
      <c r="CL115" s="128"/>
      <c r="CM115" s="128"/>
      <c r="CN115" s="128"/>
      <c r="CO115" s="128"/>
      <c r="CP115" s="128"/>
      <c r="CQ115" s="128"/>
      <c r="CR115" s="128"/>
      <c r="CS115" s="128"/>
      <c r="CT115" s="128"/>
      <c r="CU115" s="128"/>
      <c r="CV115" s="128"/>
      <c r="CW115" s="128"/>
      <c r="CX115" s="128"/>
      <c r="CY115" s="128"/>
      <c r="CZ115" s="128"/>
      <c r="DA115" s="128"/>
      <c r="DB115" s="128"/>
      <c r="DC115" s="128"/>
      <c r="DD115" s="128"/>
      <c r="DE115" s="128"/>
      <c r="DF115" s="128"/>
      <c r="DG115" s="128"/>
      <c r="DH115" s="128"/>
      <c r="DI115" s="128"/>
      <c r="DJ115" s="128"/>
      <c r="DK115" s="128"/>
      <c r="DL115" s="128"/>
      <c r="DM115" s="128"/>
      <c r="DN115" s="128"/>
      <c r="DO115" s="128"/>
      <c r="DP115" s="128"/>
      <c r="DQ115" s="128"/>
      <c r="DR115" s="128"/>
      <c r="DS115" s="128"/>
      <c r="DT115" s="128"/>
      <c r="DU115" s="128"/>
      <c r="DV115" s="128"/>
      <c r="DW115" s="128"/>
      <c r="DX115" s="128"/>
      <c r="DY115" s="128"/>
      <c r="DZ115" s="128"/>
      <c r="EA115" s="128"/>
      <c r="EB115" s="128"/>
      <c r="EC115" s="128"/>
      <c r="ED115" s="128"/>
      <c r="EE115" s="128"/>
      <c r="EF115" s="128"/>
      <c r="EG115" s="128"/>
      <c r="EH115" s="128"/>
      <c r="EI115" s="128"/>
      <c r="EJ115" s="128"/>
      <c r="EK115" s="128"/>
      <c r="EL115" s="128"/>
      <c r="EM115" s="128"/>
      <c r="EN115" s="128"/>
      <c r="EO115" s="128"/>
      <c r="EP115" s="128"/>
      <c r="EQ115" s="128"/>
      <c r="ER115" s="128"/>
      <c r="ES115" s="128"/>
      <c r="ET115" s="128"/>
      <c r="EU115" s="128"/>
      <c r="EV115" s="128"/>
      <c r="EW115" s="128"/>
      <c r="EX115" s="128"/>
      <c r="EY115" s="128"/>
      <c r="EZ115" s="128"/>
      <c r="FA115" s="128"/>
      <c r="FB115" s="128"/>
      <c r="FC115" s="128"/>
      <c r="FD115" s="128"/>
      <c r="FE115" s="128"/>
      <c r="FF115" s="128"/>
      <c r="FG115" s="128"/>
      <c r="FH115" s="128"/>
      <c r="FI115" s="128"/>
      <c r="FJ115" s="128"/>
      <c r="FK115" s="128"/>
      <c r="FL115" s="128"/>
      <c r="FM115" s="128"/>
      <c r="FN115" s="128"/>
      <c r="FO115" s="128"/>
      <c r="FP115" s="128"/>
      <c r="FQ115" s="128"/>
      <c r="FR115" s="128"/>
      <c r="FS115" s="128"/>
      <c r="FT115" s="128"/>
      <c r="FU115" s="128"/>
      <c r="FV115" s="128"/>
      <c r="FW115" s="128"/>
      <c r="FX115" s="128"/>
    </row>
    <row r="116" spans="1:180" x14ac:dyDescent="0.25">
      <c r="A116" s="134">
        <v>42906</v>
      </c>
      <c r="B116" s="94">
        <f>18.4+344.5</f>
        <v>362.9</v>
      </c>
      <c r="C116" s="96" t="s">
        <v>81</v>
      </c>
      <c r="D116" s="95" t="s">
        <v>21</v>
      </c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28"/>
      <c r="AU116" s="128"/>
      <c r="AV116" s="128"/>
      <c r="AW116" s="128"/>
      <c r="AX116" s="128"/>
      <c r="AY116" s="128"/>
      <c r="AZ116" s="128"/>
      <c r="BA116" s="128"/>
      <c r="BB116" s="128"/>
      <c r="BC116" s="128"/>
      <c r="BD116" s="128"/>
      <c r="BE116" s="128"/>
      <c r="BF116" s="128"/>
      <c r="BG116" s="128"/>
      <c r="BH116" s="128"/>
      <c r="BI116" s="128"/>
      <c r="BJ116" s="128"/>
      <c r="BK116" s="128"/>
      <c r="BL116" s="128"/>
      <c r="BM116" s="128"/>
      <c r="BN116" s="128"/>
      <c r="BO116" s="128"/>
      <c r="BP116" s="128"/>
      <c r="BQ116" s="128"/>
      <c r="BR116" s="128"/>
      <c r="BS116" s="128"/>
      <c r="BT116" s="128"/>
      <c r="BU116" s="128"/>
      <c r="BV116" s="128"/>
      <c r="BW116" s="128"/>
      <c r="BX116" s="128"/>
      <c r="BY116" s="128"/>
      <c r="BZ116" s="128"/>
      <c r="CA116" s="128"/>
      <c r="CB116" s="128"/>
      <c r="CC116" s="128"/>
      <c r="CD116" s="128"/>
      <c r="CE116" s="128"/>
      <c r="CF116" s="128"/>
      <c r="CG116" s="128"/>
      <c r="CH116" s="128"/>
      <c r="CI116" s="128"/>
      <c r="CJ116" s="128"/>
      <c r="CK116" s="128"/>
      <c r="CL116" s="128"/>
      <c r="CM116" s="128"/>
      <c r="CN116" s="128"/>
      <c r="CO116" s="128"/>
      <c r="CP116" s="128"/>
      <c r="CQ116" s="128"/>
      <c r="CR116" s="128"/>
      <c r="CS116" s="128"/>
      <c r="CT116" s="128"/>
      <c r="CU116" s="128"/>
      <c r="CV116" s="128"/>
      <c r="CW116" s="128"/>
      <c r="CX116" s="128"/>
      <c r="CY116" s="128"/>
      <c r="CZ116" s="128"/>
      <c r="DA116" s="128"/>
      <c r="DB116" s="128"/>
      <c r="DC116" s="128"/>
      <c r="DD116" s="128"/>
      <c r="DE116" s="128"/>
      <c r="DF116" s="128"/>
      <c r="DG116" s="128"/>
      <c r="DH116" s="128"/>
      <c r="DI116" s="128"/>
      <c r="DJ116" s="128"/>
      <c r="DK116" s="128"/>
      <c r="DL116" s="128"/>
      <c r="DM116" s="128"/>
      <c r="DN116" s="128"/>
      <c r="DO116" s="128"/>
      <c r="DP116" s="128"/>
      <c r="DQ116" s="128"/>
      <c r="DR116" s="128"/>
      <c r="DS116" s="128"/>
      <c r="DT116" s="128"/>
      <c r="DU116" s="128"/>
      <c r="DV116" s="128"/>
      <c r="DW116" s="128"/>
      <c r="DX116" s="128"/>
      <c r="DY116" s="128"/>
      <c r="DZ116" s="128"/>
      <c r="EA116" s="128"/>
      <c r="EB116" s="128"/>
      <c r="EC116" s="128"/>
      <c r="ED116" s="128"/>
      <c r="EE116" s="128"/>
      <c r="EF116" s="128"/>
      <c r="EG116" s="128"/>
      <c r="EH116" s="128"/>
      <c r="EI116" s="128"/>
      <c r="EJ116" s="128"/>
      <c r="EK116" s="128"/>
      <c r="EL116" s="128"/>
      <c r="EM116" s="128"/>
      <c r="EN116" s="128"/>
      <c r="EO116" s="128"/>
      <c r="EP116" s="128"/>
      <c r="EQ116" s="128"/>
      <c r="ER116" s="128"/>
      <c r="ES116" s="128"/>
      <c r="ET116" s="128"/>
      <c r="EU116" s="128"/>
      <c r="EV116" s="128"/>
      <c r="EW116" s="128"/>
      <c r="EX116" s="128"/>
      <c r="EY116" s="128"/>
      <c r="EZ116" s="128"/>
      <c r="FA116" s="128"/>
      <c r="FB116" s="128"/>
      <c r="FC116" s="128"/>
      <c r="FD116" s="128"/>
      <c r="FE116" s="128"/>
      <c r="FF116" s="128"/>
      <c r="FG116" s="128"/>
      <c r="FH116" s="128"/>
      <c r="FI116" s="128"/>
      <c r="FJ116" s="128"/>
      <c r="FK116" s="128"/>
      <c r="FL116" s="128"/>
      <c r="FM116" s="128"/>
      <c r="FN116" s="128"/>
      <c r="FO116" s="128"/>
      <c r="FP116" s="128"/>
      <c r="FQ116" s="128"/>
      <c r="FR116" s="128"/>
      <c r="FS116" s="128"/>
      <c r="FT116" s="128"/>
      <c r="FU116" s="128"/>
      <c r="FV116" s="128"/>
      <c r="FW116" s="128"/>
      <c r="FX116" s="128"/>
    </row>
    <row r="117" spans="1:180" x14ac:dyDescent="0.25">
      <c r="A117" s="134"/>
      <c r="B117" s="94">
        <v>139.68</v>
      </c>
      <c r="C117" s="96"/>
      <c r="D117" s="95" t="s">
        <v>22</v>
      </c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28"/>
      <c r="AG117" s="128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8"/>
      <c r="AU117" s="128"/>
      <c r="AV117" s="128"/>
      <c r="AW117" s="128"/>
      <c r="AX117" s="128"/>
      <c r="AY117" s="128"/>
      <c r="AZ117" s="128"/>
      <c r="BA117" s="128"/>
      <c r="BB117" s="128"/>
      <c r="BC117" s="128"/>
      <c r="BD117" s="128"/>
      <c r="BE117" s="128"/>
      <c r="BF117" s="128"/>
      <c r="BG117" s="128"/>
      <c r="BH117" s="128"/>
      <c r="BI117" s="128"/>
      <c r="BJ117" s="128"/>
      <c r="BK117" s="128"/>
      <c r="BL117" s="128"/>
      <c r="BM117" s="128"/>
      <c r="BN117" s="128"/>
      <c r="BO117" s="128"/>
      <c r="BP117" s="128"/>
      <c r="BQ117" s="128"/>
      <c r="BR117" s="128"/>
      <c r="BS117" s="128"/>
      <c r="BT117" s="128"/>
      <c r="BU117" s="128"/>
      <c r="BV117" s="128"/>
      <c r="BW117" s="128"/>
      <c r="BX117" s="128"/>
      <c r="BY117" s="128"/>
      <c r="BZ117" s="128"/>
      <c r="CA117" s="128"/>
      <c r="CB117" s="128"/>
      <c r="CC117" s="128"/>
      <c r="CD117" s="128"/>
      <c r="CE117" s="128"/>
      <c r="CF117" s="128"/>
      <c r="CG117" s="128"/>
      <c r="CH117" s="128"/>
      <c r="CI117" s="128"/>
      <c r="CJ117" s="128"/>
      <c r="CK117" s="128"/>
      <c r="CL117" s="128"/>
      <c r="CM117" s="128"/>
      <c r="CN117" s="128"/>
      <c r="CO117" s="128"/>
      <c r="CP117" s="128"/>
      <c r="CQ117" s="128"/>
      <c r="CR117" s="128"/>
      <c r="CS117" s="128"/>
      <c r="CT117" s="128"/>
      <c r="CU117" s="128"/>
      <c r="CV117" s="128"/>
      <c r="CW117" s="128"/>
      <c r="CX117" s="128"/>
      <c r="CY117" s="128"/>
      <c r="CZ117" s="128"/>
      <c r="DA117" s="128"/>
      <c r="DB117" s="128"/>
      <c r="DC117" s="128"/>
      <c r="DD117" s="128"/>
      <c r="DE117" s="128"/>
      <c r="DF117" s="128"/>
      <c r="DG117" s="128"/>
      <c r="DH117" s="128"/>
      <c r="DI117" s="128"/>
      <c r="DJ117" s="128"/>
      <c r="DK117" s="128"/>
      <c r="DL117" s="128"/>
      <c r="DM117" s="128"/>
      <c r="DN117" s="128"/>
      <c r="DO117" s="128"/>
      <c r="DP117" s="128"/>
      <c r="DQ117" s="128"/>
      <c r="DR117" s="128"/>
      <c r="DS117" s="128"/>
      <c r="DT117" s="128"/>
      <c r="DU117" s="128"/>
      <c r="DV117" s="128"/>
      <c r="DW117" s="128"/>
      <c r="DX117" s="128"/>
      <c r="DY117" s="128"/>
      <c r="DZ117" s="128"/>
      <c r="EA117" s="128"/>
      <c r="EB117" s="128"/>
      <c r="EC117" s="128"/>
      <c r="ED117" s="128"/>
      <c r="EE117" s="128"/>
      <c r="EF117" s="128"/>
      <c r="EG117" s="128"/>
      <c r="EH117" s="128"/>
      <c r="EI117" s="128"/>
      <c r="EJ117" s="128"/>
      <c r="EK117" s="128"/>
      <c r="EL117" s="128"/>
      <c r="EM117" s="128"/>
      <c r="EN117" s="128"/>
      <c r="EO117" s="128"/>
      <c r="EP117" s="128"/>
      <c r="EQ117" s="128"/>
      <c r="ER117" s="128"/>
      <c r="ES117" s="128"/>
      <c r="ET117" s="128"/>
      <c r="EU117" s="128"/>
      <c r="EV117" s="128"/>
      <c r="EW117" s="128"/>
      <c r="EX117" s="128"/>
      <c r="EY117" s="128"/>
      <c r="EZ117" s="128"/>
      <c r="FA117" s="128"/>
      <c r="FB117" s="128"/>
      <c r="FC117" s="128"/>
      <c r="FD117" s="128"/>
      <c r="FE117" s="128"/>
      <c r="FF117" s="128"/>
      <c r="FG117" s="128"/>
      <c r="FH117" s="128"/>
      <c r="FI117" s="128"/>
      <c r="FJ117" s="128"/>
      <c r="FK117" s="128"/>
      <c r="FL117" s="128"/>
      <c r="FM117" s="128"/>
      <c r="FN117" s="128"/>
      <c r="FO117" s="128"/>
      <c r="FP117" s="128"/>
      <c r="FQ117" s="128"/>
      <c r="FR117" s="128"/>
      <c r="FS117" s="128"/>
      <c r="FT117" s="128"/>
      <c r="FU117" s="128"/>
      <c r="FV117" s="128"/>
      <c r="FW117" s="128"/>
      <c r="FX117" s="128"/>
    </row>
    <row r="118" spans="1:180" s="64" customFormat="1" x14ac:dyDescent="0.25">
      <c r="A118" s="135"/>
      <c r="B118" s="98">
        <v>49</v>
      </c>
      <c r="C118" s="99"/>
      <c r="D118" s="100" t="s">
        <v>45</v>
      </c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28"/>
      <c r="AG118" s="128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128"/>
      <c r="AT118" s="128"/>
      <c r="AU118" s="128"/>
      <c r="AV118" s="128"/>
      <c r="AW118" s="128"/>
      <c r="AX118" s="128"/>
      <c r="AY118" s="128"/>
      <c r="AZ118" s="128"/>
      <c r="BA118" s="128"/>
      <c r="BB118" s="128"/>
      <c r="BC118" s="128"/>
      <c r="BD118" s="128"/>
      <c r="BE118" s="128"/>
      <c r="BF118" s="128"/>
      <c r="BG118" s="128"/>
      <c r="BH118" s="128"/>
      <c r="BI118" s="128"/>
      <c r="BJ118" s="128"/>
      <c r="BK118" s="128"/>
      <c r="BL118" s="128"/>
      <c r="BM118" s="128"/>
      <c r="BN118" s="128"/>
      <c r="BO118" s="128"/>
      <c r="BP118" s="128"/>
      <c r="BQ118" s="128"/>
      <c r="BR118" s="128"/>
      <c r="BS118" s="128"/>
      <c r="BT118" s="128"/>
      <c r="BU118" s="128"/>
      <c r="BV118" s="128"/>
      <c r="BW118" s="128"/>
      <c r="BX118" s="128"/>
      <c r="BY118" s="128"/>
      <c r="BZ118" s="128"/>
      <c r="CA118" s="128"/>
      <c r="CB118" s="128"/>
      <c r="CC118" s="128"/>
      <c r="CD118" s="128"/>
      <c r="CE118" s="128"/>
      <c r="CF118" s="128"/>
      <c r="CG118" s="128"/>
      <c r="CH118" s="128"/>
      <c r="CI118" s="128"/>
      <c r="CJ118" s="128"/>
      <c r="CK118" s="128"/>
      <c r="CL118" s="128"/>
      <c r="CM118" s="128"/>
      <c r="CN118" s="128"/>
      <c r="CO118" s="128"/>
      <c r="CP118" s="128"/>
      <c r="CQ118" s="128"/>
      <c r="CR118" s="128"/>
      <c r="CS118" s="128"/>
      <c r="CT118" s="128"/>
      <c r="CU118" s="128"/>
      <c r="CV118" s="128"/>
      <c r="CW118" s="128"/>
      <c r="CX118" s="128"/>
      <c r="CY118" s="128"/>
      <c r="CZ118" s="128"/>
      <c r="DA118" s="128"/>
      <c r="DB118" s="128"/>
      <c r="DC118" s="128"/>
      <c r="DD118" s="128"/>
      <c r="DE118" s="128"/>
      <c r="DF118" s="128"/>
      <c r="DG118" s="128"/>
      <c r="DH118" s="128"/>
      <c r="DI118" s="128"/>
      <c r="DJ118" s="128"/>
      <c r="DK118" s="128"/>
      <c r="DL118" s="128"/>
      <c r="DM118" s="128"/>
      <c r="DN118" s="128"/>
      <c r="DO118" s="128"/>
      <c r="DP118" s="128"/>
      <c r="DQ118" s="128"/>
      <c r="DR118" s="128"/>
      <c r="DS118" s="128"/>
      <c r="DT118" s="128"/>
      <c r="DU118" s="128"/>
      <c r="DV118" s="128"/>
      <c r="DW118" s="128"/>
      <c r="DX118" s="128"/>
      <c r="DY118" s="128"/>
      <c r="DZ118" s="128"/>
      <c r="EA118" s="128"/>
      <c r="EB118" s="128"/>
      <c r="EC118" s="128"/>
      <c r="ED118" s="128"/>
      <c r="EE118" s="128"/>
      <c r="EF118" s="128"/>
      <c r="EG118" s="128"/>
      <c r="EH118" s="128"/>
      <c r="EI118" s="128"/>
      <c r="EJ118" s="128"/>
      <c r="EK118" s="128"/>
      <c r="EL118" s="128"/>
      <c r="EM118" s="128"/>
      <c r="EN118" s="128"/>
      <c r="EO118" s="128"/>
      <c r="EP118" s="128"/>
      <c r="EQ118" s="128"/>
      <c r="ER118" s="128"/>
      <c r="ES118" s="128"/>
      <c r="ET118" s="128"/>
      <c r="EU118" s="128"/>
      <c r="EV118" s="128"/>
      <c r="EW118" s="128"/>
      <c r="EX118" s="128"/>
      <c r="EY118" s="128"/>
      <c r="EZ118" s="128"/>
      <c r="FA118" s="128"/>
      <c r="FB118" s="128"/>
      <c r="FC118" s="128"/>
      <c r="FD118" s="128"/>
      <c r="FE118" s="128"/>
      <c r="FF118" s="128"/>
      <c r="FG118" s="128"/>
      <c r="FH118" s="128"/>
      <c r="FI118" s="128"/>
      <c r="FJ118" s="128"/>
      <c r="FK118" s="128"/>
      <c r="FL118" s="128"/>
      <c r="FM118" s="128"/>
      <c r="FN118" s="128"/>
      <c r="FO118" s="128"/>
      <c r="FP118" s="128"/>
      <c r="FQ118" s="128"/>
      <c r="FR118" s="128"/>
      <c r="FS118" s="128"/>
      <c r="FT118" s="128"/>
      <c r="FU118" s="128"/>
      <c r="FV118" s="128"/>
      <c r="FW118" s="128"/>
      <c r="FX118" s="128"/>
    </row>
    <row r="119" spans="1:180" ht="26.4" x14ac:dyDescent="0.25">
      <c r="A119" s="134">
        <v>42908</v>
      </c>
      <c r="B119" s="94">
        <f>20.7+291.55</f>
        <v>312.25</v>
      </c>
      <c r="C119" s="96" t="s">
        <v>82</v>
      </c>
      <c r="D119" s="95" t="s">
        <v>21</v>
      </c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8"/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28"/>
      <c r="AG119" s="128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  <c r="AR119" s="128"/>
      <c r="AS119" s="128"/>
      <c r="AT119" s="128"/>
      <c r="AU119" s="128"/>
      <c r="AV119" s="128"/>
      <c r="AW119" s="128"/>
      <c r="AX119" s="128"/>
      <c r="AY119" s="128"/>
      <c r="AZ119" s="128"/>
      <c r="BA119" s="128"/>
      <c r="BB119" s="128"/>
      <c r="BC119" s="128"/>
      <c r="BD119" s="128"/>
      <c r="BE119" s="128"/>
      <c r="BF119" s="128"/>
      <c r="BG119" s="128"/>
      <c r="BH119" s="128"/>
      <c r="BI119" s="128"/>
      <c r="BJ119" s="128"/>
      <c r="BK119" s="128"/>
      <c r="BL119" s="128"/>
      <c r="BM119" s="128"/>
      <c r="BN119" s="128"/>
      <c r="BO119" s="128"/>
      <c r="BP119" s="128"/>
      <c r="BQ119" s="128"/>
      <c r="BR119" s="128"/>
      <c r="BS119" s="128"/>
      <c r="BT119" s="128"/>
      <c r="BU119" s="128"/>
      <c r="BV119" s="128"/>
      <c r="BW119" s="128"/>
      <c r="BX119" s="128"/>
      <c r="BY119" s="128"/>
      <c r="BZ119" s="128"/>
      <c r="CA119" s="128"/>
      <c r="CB119" s="128"/>
      <c r="CC119" s="128"/>
      <c r="CD119" s="128"/>
      <c r="CE119" s="128"/>
      <c r="CF119" s="128"/>
      <c r="CG119" s="128"/>
      <c r="CH119" s="128"/>
      <c r="CI119" s="128"/>
      <c r="CJ119" s="128"/>
      <c r="CK119" s="128"/>
      <c r="CL119" s="128"/>
      <c r="CM119" s="128"/>
      <c r="CN119" s="128"/>
      <c r="CO119" s="128"/>
      <c r="CP119" s="128"/>
      <c r="CQ119" s="128"/>
      <c r="CR119" s="128"/>
      <c r="CS119" s="128"/>
      <c r="CT119" s="128"/>
      <c r="CU119" s="128"/>
      <c r="CV119" s="128"/>
      <c r="CW119" s="128"/>
      <c r="CX119" s="128"/>
      <c r="CY119" s="128"/>
      <c r="CZ119" s="128"/>
      <c r="DA119" s="128"/>
      <c r="DB119" s="128"/>
      <c r="DC119" s="128"/>
      <c r="DD119" s="128"/>
      <c r="DE119" s="128"/>
      <c r="DF119" s="128"/>
      <c r="DG119" s="128"/>
      <c r="DH119" s="128"/>
      <c r="DI119" s="128"/>
      <c r="DJ119" s="128"/>
      <c r="DK119" s="128"/>
      <c r="DL119" s="128"/>
      <c r="DM119" s="128"/>
      <c r="DN119" s="128"/>
      <c r="DO119" s="128"/>
      <c r="DP119" s="128"/>
      <c r="DQ119" s="128"/>
      <c r="DR119" s="128"/>
      <c r="DS119" s="128"/>
      <c r="DT119" s="128"/>
      <c r="DU119" s="128"/>
      <c r="DV119" s="128"/>
      <c r="DW119" s="128"/>
      <c r="DX119" s="128"/>
      <c r="DY119" s="128"/>
      <c r="DZ119" s="128"/>
      <c r="EA119" s="128"/>
      <c r="EB119" s="128"/>
      <c r="EC119" s="128"/>
      <c r="ED119" s="128"/>
      <c r="EE119" s="128"/>
      <c r="EF119" s="128"/>
      <c r="EG119" s="128"/>
      <c r="EH119" s="128"/>
      <c r="EI119" s="128"/>
      <c r="EJ119" s="128"/>
      <c r="EK119" s="128"/>
      <c r="EL119" s="128"/>
      <c r="EM119" s="128"/>
      <c r="EN119" s="128"/>
      <c r="EO119" s="128"/>
      <c r="EP119" s="128"/>
      <c r="EQ119" s="128"/>
      <c r="ER119" s="128"/>
      <c r="ES119" s="128"/>
      <c r="ET119" s="128"/>
      <c r="EU119" s="128"/>
      <c r="EV119" s="128"/>
      <c r="EW119" s="128"/>
      <c r="EX119" s="128"/>
      <c r="EY119" s="128"/>
      <c r="EZ119" s="128"/>
      <c r="FA119" s="128"/>
      <c r="FB119" s="128"/>
      <c r="FC119" s="128"/>
      <c r="FD119" s="128"/>
      <c r="FE119" s="128"/>
      <c r="FF119" s="128"/>
      <c r="FG119" s="128"/>
      <c r="FH119" s="128"/>
      <c r="FI119" s="128"/>
      <c r="FJ119" s="128"/>
      <c r="FK119" s="128"/>
      <c r="FL119" s="128"/>
      <c r="FM119" s="128"/>
      <c r="FN119" s="128"/>
      <c r="FO119" s="128"/>
      <c r="FP119" s="128"/>
      <c r="FQ119" s="128"/>
      <c r="FR119" s="128"/>
      <c r="FS119" s="128"/>
      <c r="FT119" s="128"/>
      <c r="FU119" s="128"/>
      <c r="FV119" s="128"/>
      <c r="FW119" s="128"/>
      <c r="FX119" s="128"/>
    </row>
    <row r="120" spans="1:180" x14ac:dyDescent="0.25">
      <c r="A120" s="134"/>
      <c r="B120" s="94">
        <v>39.93</v>
      </c>
      <c r="C120" s="96"/>
      <c r="D120" s="95" t="s">
        <v>17</v>
      </c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28"/>
      <c r="AG120" s="128"/>
      <c r="AH120" s="128"/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8"/>
      <c r="AS120" s="128"/>
      <c r="AT120" s="128"/>
      <c r="AU120" s="128"/>
      <c r="AV120" s="128"/>
      <c r="AW120" s="128"/>
      <c r="AX120" s="128"/>
      <c r="AY120" s="128"/>
      <c r="AZ120" s="128"/>
      <c r="BA120" s="128"/>
      <c r="BB120" s="128"/>
      <c r="BC120" s="128"/>
      <c r="BD120" s="128"/>
      <c r="BE120" s="128"/>
      <c r="BF120" s="128"/>
      <c r="BG120" s="128"/>
      <c r="BH120" s="128"/>
      <c r="BI120" s="128"/>
      <c r="BJ120" s="128"/>
      <c r="BK120" s="128"/>
      <c r="BL120" s="128"/>
      <c r="BM120" s="128"/>
      <c r="BN120" s="128"/>
      <c r="BO120" s="128"/>
      <c r="BP120" s="128"/>
      <c r="BQ120" s="128"/>
      <c r="BR120" s="128"/>
      <c r="BS120" s="128"/>
      <c r="BT120" s="128"/>
      <c r="BU120" s="128"/>
      <c r="BV120" s="128"/>
      <c r="BW120" s="128"/>
      <c r="BX120" s="128"/>
      <c r="BY120" s="128"/>
      <c r="BZ120" s="128"/>
      <c r="CA120" s="128"/>
      <c r="CB120" s="128"/>
      <c r="CC120" s="128"/>
      <c r="CD120" s="128"/>
      <c r="CE120" s="128"/>
      <c r="CF120" s="128"/>
      <c r="CG120" s="128"/>
      <c r="CH120" s="128"/>
      <c r="CI120" s="128"/>
      <c r="CJ120" s="128"/>
      <c r="CK120" s="128"/>
      <c r="CL120" s="128"/>
      <c r="CM120" s="128"/>
      <c r="CN120" s="128"/>
      <c r="CO120" s="128"/>
      <c r="CP120" s="128"/>
      <c r="CQ120" s="128"/>
      <c r="CR120" s="128"/>
      <c r="CS120" s="128"/>
      <c r="CT120" s="128"/>
      <c r="CU120" s="128"/>
      <c r="CV120" s="128"/>
      <c r="CW120" s="128"/>
      <c r="CX120" s="128"/>
      <c r="CY120" s="128"/>
      <c r="CZ120" s="128"/>
      <c r="DA120" s="128"/>
      <c r="DB120" s="128"/>
      <c r="DC120" s="128"/>
      <c r="DD120" s="128"/>
      <c r="DE120" s="128"/>
      <c r="DF120" s="128"/>
      <c r="DG120" s="128"/>
      <c r="DH120" s="128"/>
      <c r="DI120" s="128"/>
      <c r="DJ120" s="128"/>
      <c r="DK120" s="128"/>
      <c r="DL120" s="128"/>
      <c r="DM120" s="128"/>
      <c r="DN120" s="128"/>
      <c r="DO120" s="128"/>
      <c r="DP120" s="128"/>
      <c r="DQ120" s="128"/>
      <c r="DR120" s="128"/>
      <c r="DS120" s="128"/>
      <c r="DT120" s="128"/>
      <c r="DU120" s="128"/>
      <c r="DV120" s="128"/>
      <c r="DW120" s="128"/>
      <c r="DX120" s="128"/>
      <c r="DY120" s="128"/>
      <c r="DZ120" s="128"/>
      <c r="EA120" s="128"/>
      <c r="EB120" s="128"/>
      <c r="EC120" s="128"/>
      <c r="ED120" s="128"/>
      <c r="EE120" s="128"/>
      <c r="EF120" s="128"/>
      <c r="EG120" s="128"/>
      <c r="EH120" s="128"/>
      <c r="EI120" s="128"/>
      <c r="EJ120" s="128"/>
      <c r="EK120" s="128"/>
      <c r="EL120" s="128"/>
      <c r="EM120" s="128"/>
      <c r="EN120" s="128"/>
      <c r="EO120" s="128"/>
      <c r="EP120" s="128"/>
      <c r="EQ120" s="128"/>
      <c r="ER120" s="128"/>
      <c r="ES120" s="128"/>
      <c r="ET120" s="128"/>
      <c r="EU120" s="128"/>
      <c r="EV120" s="128"/>
      <c r="EW120" s="128"/>
      <c r="EX120" s="128"/>
      <c r="EY120" s="128"/>
      <c r="EZ120" s="128"/>
      <c r="FA120" s="128"/>
      <c r="FB120" s="128"/>
      <c r="FC120" s="128"/>
      <c r="FD120" s="128"/>
      <c r="FE120" s="128"/>
      <c r="FF120" s="128"/>
      <c r="FG120" s="128"/>
      <c r="FH120" s="128"/>
      <c r="FI120" s="128"/>
      <c r="FJ120" s="128"/>
      <c r="FK120" s="128"/>
      <c r="FL120" s="128"/>
      <c r="FM120" s="128"/>
      <c r="FN120" s="128"/>
      <c r="FO120" s="128"/>
      <c r="FP120" s="128"/>
      <c r="FQ120" s="128"/>
      <c r="FR120" s="128"/>
      <c r="FS120" s="128"/>
      <c r="FT120" s="128"/>
      <c r="FU120" s="128"/>
      <c r="FV120" s="128"/>
      <c r="FW120" s="128"/>
      <c r="FX120" s="128"/>
    </row>
    <row r="121" spans="1:180" s="64" customFormat="1" x14ac:dyDescent="0.25">
      <c r="A121" s="135"/>
      <c r="B121" s="98">
        <v>49</v>
      </c>
      <c r="C121" s="99"/>
      <c r="D121" s="100" t="s">
        <v>45</v>
      </c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28"/>
      <c r="AG121" s="128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28"/>
      <c r="AR121" s="128"/>
      <c r="AS121" s="128"/>
      <c r="AT121" s="128"/>
      <c r="AU121" s="128"/>
      <c r="AV121" s="128"/>
      <c r="AW121" s="128"/>
      <c r="AX121" s="128"/>
      <c r="AY121" s="128"/>
      <c r="AZ121" s="128"/>
      <c r="BA121" s="128"/>
      <c r="BB121" s="128"/>
      <c r="BC121" s="128"/>
      <c r="BD121" s="128"/>
      <c r="BE121" s="128"/>
      <c r="BF121" s="128"/>
      <c r="BG121" s="128"/>
      <c r="BH121" s="128"/>
      <c r="BI121" s="128"/>
      <c r="BJ121" s="128"/>
      <c r="BK121" s="128"/>
      <c r="BL121" s="128"/>
      <c r="BM121" s="128"/>
      <c r="BN121" s="128"/>
      <c r="BO121" s="128"/>
      <c r="BP121" s="128"/>
      <c r="BQ121" s="128"/>
      <c r="BR121" s="128"/>
      <c r="BS121" s="128"/>
      <c r="BT121" s="128"/>
      <c r="BU121" s="128"/>
      <c r="BV121" s="128"/>
      <c r="BW121" s="128"/>
      <c r="BX121" s="128"/>
      <c r="BY121" s="128"/>
      <c r="BZ121" s="128"/>
      <c r="CA121" s="128"/>
      <c r="CB121" s="128"/>
      <c r="CC121" s="128"/>
      <c r="CD121" s="128"/>
      <c r="CE121" s="128"/>
      <c r="CF121" s="128"/>
      <c r="CG121" s="128"/>
      <c r="CH121" s="128"/>
      <c r="CI121" s="128"/>
      <c r="CJ121" s="128"/>
      <c r="CK121" s="128"/>
      <c r="CL121" s="128"/>
      <c r="CM121" s="128"/>
      <c r="CN121" s="128"/>
      <c r="CO121" s="128"/>
      <c r="CP121" s="128"/>
      <c r="CQ121" s="128"/>
      <c r="CR121" s="128"/>
      <c r="CS121" s="128"/>
      <c r="CT121" s="128"/>
      <c r="CU121" s="128"/>
      <c r="CV121" s="128"/>
      <c r="CW121" s="128"/>
      <c r="CX121" s="128"/>
      <c r="CY121" s="128"/>
      <c r="CZ121" s="128"/>
      <c r="DA121" s="128"/>
      <c r="DB121" s="128"/>
      <c r="DC121" s="128"/>
      <c r="DD121" s="128"/>
      <c r="DE121" s="128"/>
      <c r="DF121" s="128"/>
      <c r="DG121" s="128"/>
      <c r="DH121" s="128"/>
      <c r="DI121" s="128"/>
      <c r="DJ121" s="128"/>
      <c r="DK121" s="128"/>
      <c r="DL121" s="128"/>
      <c r="DM121" s="128"/>
      <c r="DN121" s="128"/>
      <c r="DO121" s="128"/>
      <c r="DP121" s="128"/>
      <c r="DQ121" s="128"/>
      <c r="DR121" s="128"/>
      <c r="DS121" s="128"/>
      <c r="DT121" s="128"/>
      <c r="DU121" s="128"/>
      <c r="DV121" s="128"/>
      <c r="DW121" s="128"/>
      <c r="DX121" s="128"/>
      <c r="DY121" s="128"/>
      <c r="DZ121" s="128"/>
      <c r="EA121" s="128"/>
      <c r="EB121" s="128"/>
      <c r="EC121" s="128"/>
      <c r="ED121" s="128"/>
      <c r="EE121" s="128"/>
      <c r="EF121" s="128"/>
      <c r="EG121" s="128"/>
      <c r="EH121" s="128"/>
      <c r="EI121" s="128"/>
      <c r="EJ121" s="128"/>
      <c r="EK121" s="128"/>
      <c r="EL121" s="128"/>
      <c r="EM121" s="128"/>
      <c r="EN121" s="128"/>
      <c r="EO121" s="128"/>
      <c r="EP121" s="128"/>
      <c r="EQ121" s="128"/>
      <c r="ER121" s="128"/>
      <c r="ES121" s="128"/>
      <c r="ET121" s="128"/>
      <c r="EU121" s="128"/>
      <c r="EV121" s="128"/>
      <c r="EW121" s="128"/>
      <c r="EX121" s="128"/>
      <c r="EY121" s="128"/>
      <c r="EZ121" s="128"/>
      <c r="FA121" s="128"/>
      <c r="FB121" s="128"/>
      <c r="FC121" s="128"/>
      <c r="FD121" s="128"/>
      <c r="FE121" s="128"/>
      <c r="FF121" s="128"/>
      <c r="FG121" s="128"/>
      <c r="FH121" s="128"/>
      <c r="FI121" s="128"/>
      <c r="FJ121" s="128"/>
      <c r="FK121" s="128"/>
      <c r="FL121" s="128"/>
      <c r="FM121" s="128"/>
      <c r="FN121" s="128"/>
      <c r="FO121" s="128"/>
      <c r="FP121" s="128"/>
      <c r="FQ121" s="128"/>
      <c r="FR121" s="128"/>
      <c r="FS121" s="128"/>
      <c r="FT121" s="128"/>
      <c r="FU121" s="128"/>
      <c r="FV121" s="128"/>
      <c r="FW121" s="128"/>
      <c r="FX121" s="128"/>
    </row>
    <row r="122" spans="1:180" ht="26.4" x14ac:dyDescent="0.25">
      <c r="A122" s="134">
        <v>42909</v>
      </c>
      <c r="B122" s="94">
        <f>9.2+195.99</f>
        <v>205.19</v>
      </c>
      <c r="C122" s="96" t="s">
        <v>83</v>
      </c>
      <c r="D122" s="95" t="s">
        <v>21</v>
      </c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8"/>
      <c r="AR122" s="128"/>
      <c r="AS122" s="128"/>
      <c r="AT122" s="128"/>
      <c r="AU122" s="128"/>
      <c r="AV122" s="128"/>
      <c r="AW122" s="128"/>
      <c r="AX122" s="128"/>
      <c r="AY122" s="128"/>
      <c r="AZ122" s="128"/>
      <c r="BA122" s="128"/>
      <c r="BB122" s="128"/>
      <c r="BC122" s="128"/>
      <c r="BD122" s="128"/>
      <c r="BE122" s="128"/>
      <c r="BF122" s="128"/>
      <c r="BG122" s="128"/>
      <c r="BH122" s="128"/>
      <c r="BI122" s="128"/>
      <c r="BJ122" s="128"/>
      <c r="BK122" s="128"/>
      <c r="BL122" s="128"/>
      <c r="BM122" s="128"/>
      <c r="BN122" s="128"/>
      <c r="BO122" s="128"/>
      <c r="BP122" s="128"/>
      <c r="BQ122" s="128"/>
      <c r="BR122" s="128"/>
      <c r="BS122" s="128"/>
      <c r="BT122" s="128"/>
      <c r="BU122" s="128"/>
      <c r="BV122" s="128"/>
      <c r="BW122" s="128"/>
      <c r="BX122" s="128"/>
      <c r="BY122" s="128"/>
      <c r="BZ122" s="128"/>
      <c r="CA122" s="128"/>
      <c r="CB122" s="128"/>
      <c r="CC122" s="128"/>
      <c r="CD122" s="128"/>
      <c r="CE122" s="128"/>
      <c r="CF122" s="128"/>
      <c r="CG122" s="128"/>
      <c r="CH122" s="128"/>
      <c r="CI122" s="128"/>
      <c r="CJ122" s="128"/>
      <c r="CK122" s="128"/>
      <c r="CL122" s="128"/>
      <c r="CM122" s="128"/>
      <c r="CN122" s="128"/>
      <c r="CO122" s="128"/>
      <c r="CP122" s="128"/>
      <c r="CQ122" s="128"/>
      <c r="CR122" s="128"/>
      <c r="CS122" s="128"/>
      <c r="CT122" s="128"/>
      <c r="CU122" s="128"/>
      <c r="CV122" s="128"/>
      <c r="CW122" s="128"/>
      <c r="CX122" s="128"/>
      <c r="CY122" s="128"/>
      <c r="CZ122" s="128"/>
      <c r="DA122" s="128"/>
      <c r="DB122" s="128"/>
      <c r="DC122" s="128"/>
      <c r="DD122" s="128"/>
      <c r="DE122" s="128"/>
      <c r="DF122" s="128"/>
      <c r="DG122" s="128"/>
      <c r="DH122" s="128"/>
      <c r="DI122" s="128"/>
      <c r="DJ122" s="128"/>
      <c r="DK122" s="128"/>
      <c r="DL122" s="128"/>
      <c r="DM122" s="128"/>
      <c r="DN122" s="128"/>
      <c r="DO122" s="128"/>
      <c r="DP122" s="128"/>
      <c r="DQ122" s="128"/>
      <c r="DR122" s="128"/>
      <c r="DS122" s="128"/>
      <c r="DT122" s="128"/>
      <c r="DU122" s="128"/>
      <c r="DV122" s="128"/>
      <c r="DW122" s="128"/>
      <c r="DX122" s="128"/>
      <c r="DY122" s="128"/>
      <c r="DZ122" s="128"/>
      <c r="EA122" s="128"/>
      <c r="EB122" s="128"/>
      <c r="EC122" s="128"/>
      <c r="ED122" s="128"/>
      <c r="EE122" s="128"/>
      <c r="EF122" s="128"/>
      <c r="EG122" s="128"/>
      <c r="EH122" s="128"/>
      <c r="EI122" s="128"/>
      <c r="EJ122" s="128"/>
      <c r="EK122" s="128"/>
      <c r="EL122" s="128"/>
      <c r="EM122" s="128"/>
      <c r="EN122" s="128"/>
      <c r="EO122" s="128"/>
      <c r="EP122" s="128"/>
      <c r="EQ122" s="128"/>
      <c r="ER122" s="128"/>
      <c r="ES122" s="128"/>
      <c r="ET122" s="128"/>
      <c r="EU122" s="128"/>
      <c r="EV122" s="128"/>
      <c r="EW122" s="128"/>
      <c r="EX122" s="128"/>
      <c r="EY122" s="128"/>
      <c r="EZ122" s="128"/>
      <c r="FA122" s="128"/>
      <c r="FB122" s="128"/>
      <c r="FC122" s="128"/>
      <c r="FD122" s="128"/>
      <c r="FE122" s="128"/>
      <c r="FF122" s="128"/>
      <c r="FG122" s="128"/>
      <c r="FH122" s="128"/>
      <c r="FI122" s="128"/>
      <c r="FJ122" s="128"/>
      <c r="FK122" s="128"/>
      <c r="FL122" s="128"/>
      <c r="FM122" s="128"/>
      <c r="FN122" s="128"/>
      <c r="FO122" s="128"/>
      <c r="FP122" s="128"/>
      <c r="FQ122" s="128"/>
      <c r="FR122" s="128"/>
      <c r="FS122" s="128"/>
      <c r="FT122" s="128"/>
      <c r="FU122" s="128"/>
      <c r="FV122" s="128"/>
      <c r="FW122" s="128"/>
      <c r="FX122" s="128"/>
    </row>
    <row r="123" spans="1:180" ht="12.6" customHeight="1" x14ac:dyDescent="0.25">
      <c r="A123" s="134"/>
      <c r="B123" s="94">
        <v>81.739999999999995</v>
      </c>
      <c r="C123" s="96"/>
      <c r="D123" s="95" t="s">
        <v>22</v>
      </c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  <c r="AV123" s="128"/>
      <c r="AW123" s="128"/>
      <c r="AX123" s="128"/>
      <c r="AY123" s="128"/>
      <c r="AZ123" s="128"/>
      <c r="BA123" s="128"/>
      <c r="BB123" s="128"/>
      <c r="BC123" s="128"/>
      <c r="BD123" s="128"/>
      <c r="BE123" s="128"/>
      <c r="BF123" s="128"/>
      <c r="BG123" s="128"/>
      <c r="BH123" s="128"/>
      <c r="BI123" s="128"/>
      <c r="BJ123" s="128"/>
      <c r="BK123" s="128"/>
      <c r="BL123" s="128"/>
      <c r="BM123" s="128"/>
      <c r="BN123" s="128"/>
      <c r="BO123" s="128"/>
      <c r="BP123" s="128"/>
      <c r="BQ123" s="128"/>
      <c r="BR123" s="128"/>
      <c r="BS123" s="128"/>
      <c r="BT123" s="128"/>
      <c r="BU123" s="128"/>
      <c r="BV123" s="128"/>
      <c r="BW123" s="128"/>
      <c r="BX123" s="128"/>
      <c r="BY123" s="128"/>
      <c r="BZ123" s="128"/>
      <c r="CA123" s="128"/>
      <c r="CB123" s="128"/>
      <c r="CC123" s="128"/>
      <c r="CD123" s="128"/>
      <c r="CE123" s="128"/>
      <c r="CF123" s="128"/>
      <c r="CG123" s="128"/>
      <c r="CH123" s="128"/>
      <c r="CI123" s="128"/>
      <c r="CJ123" s="128"/>
      <c r="CK123" s="128"/>
      <c r="CL123" s="128"/>
      <c r="CM123" s="128"/>
      <c r="CN123" s="128"/>
      <c r="CO123" s="128"/>
      <c r="CP123" s="128"/>
      <c r="CQ123" s="128"/>
      <c r="CR123" s="128"/>
      <c r="CS123" s="128"/>
      <c r="CT123" s="128"/>
      <c r="CU123" s="128"/>
      <c r="CV123" s="128"/>
      <c r="CW123" s="128"/>
      <c r="CX123" s="128"/>
      <c r="CY123" s="128"/>
      <c r="CZ123" s="128"/>
      <c r="DA123" s="128"/>
      <c r="DB123" s="128"/>
      <c r="DC123" s="128"/>
      <c r="DD123" s="128"/>
      <c r="DE123" s="128"/>
      <c r="DF123" s="128"/>
      <c r="DG123" s="128"/>
      <c r="DH123" s="128"/>
      <c r="DI123" s="128"/>
      <c r="DJ123" s="128"/>
      <c r="DK123" s="128"/>
      <c r="DL123" s="128"/>
      <c r="DM123" s="128"/>
      <c r="DN123" s="128"/>
      <c r="DO123" s="128"/>
      <c r="DP123" s="128"/>
      <c r="DQ123" s="128"/>
      <c r="DR123" s="128"/>
      <c r="DS123" s="128"/>
      <c r="DT123" s="128"/>
      <c r="DU123" s="128"/>
      <c r="DV123" s="128"/>
      <c r="DW123" s="128"/>
      <c r="DX123" s="128"/>
      <c r="DY123" s="128"/>
      <c r="DZ123" s="128"/>
      <c r="EA123" s="128"/>
      <c r="EB123" s="128"/>
      <c r="EC123" s="128"/>
      <c r="ED123" s="128"/>
      <c r="EE123" s="128"/>
      <c r="EF123" s="128"/>
      <c r="EG123" s="128"/>
      <c r="EH123" s="128"/>
      <c r="EI123" s="128"/>
      <c r="EJ123" s="128"/>
      <c r="EK123" s="128"/>
      <c r="EL123" s="128"/>
      <c r="EM123" s="128"/>
      <c r="EN123" s="128"/>
      <c r="EO123" s="128"/>
      <c r="EP123" s="128"/>
      <c r="EQ123" s="128"/>
      <c r="ER123" s="128"/>
      <c r="ES123" s="128"/>
      <c r="ET123" s="128"/>
      <c r="EU123" s="128"/>
      <c r="EV123" s="128"/>
      <c r="EW123" s="128"/>
      <c r="EX123" s="128"/>
      <c r="EY123" s="128"/>
      <c r="EZ123" s="128"/>
      <c r="FA123" s="128"/>
      <c r="FB123" s="128"/>
      <c r="FC123" s="128"/>
      <c r="FD123" s="128"/>
      <c r="FE123" s="128"/>
      <c r="FF123" s="128"/>
      <c r="FG123" s="128"/>
      <c r="FH123" s="128"/>
      <c r="FI123" s="128"/>
      <c r="FJ123" s="128"/>
      <c r="FK123" s="128"/>
      <c r="FL123" s="128"/>
      <c r="FM123" s="128"/>
      <c r="FN123" s="128"/>
      <c r="FO123" s="128"/>
      <c r="FP123" s="128"/>
      <c r="FQ123" s="128"/>
      <c r="FR123" s="128"/>
      <c r="FS123" s="128"/>
      <c r="FT123" s="128"/>
      <c r="FU123" s="128"/>
      <c r="FV123" s="128"/>
      <c r="FW123" s="128"/>
      <c r="FX123" s="128"/>
    </row>
    <row r="124" spans="1:180" s="64" customFormat="1" ht="12.6" customHeight="1" x14ac:dyDescent="0.25">
      <c r="A124" s="135"/>
      <c r="B124" s="98">
        <f>20+49</f>
        <v>69</v>
      </c>
      <c r="C124" s="99"/>
      <c r="D124" s="100" t="s">
        <v>42</v>
      </c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128"/>
      <c r="AG124" s="128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  <c r="AV124" s="128"/>
      <c r="AW124" s="128"/>
      <c r="AX124" s="128"/>
      <c r="AY124" s="128"/>
      <c r="AZ124" s="128"/>
      <c r="BA124" s="128"/>
      <c r="BB124" s="128"/>
      <c r="BC124" s="128"/>
      <c r="BD124" s="128"/>
      <c r="BE124" s="128"/>
      <c r="BF124" s="128"/>
      <c r="BG124" s="128"/>
      <c r="BH124" s="128"/>
      <c r="BI124" s="128"/>
      <c r="BJ124" s="128"/>
      <c r="BK124" s="128"/>
      <c r="BL124" s="128"/>
      <c r="BM124" s="128"/>
      <c r="BN124" s="128"/>
      <c r="BO124" s="128"/>
      <c r="BP124" s="128"/>
      <c r="BQ124" s="128"/>
      <c r="BR124" s="128"/>
      <c r="BS124" s="128"/>
      <c r="BT124" s="128"/>
      <c r="BU124" s="128"/>
      <c r="BV124" s="128"/>
      <c r="BW124" s="128"/>
      <c r="BX124" s="128"/>
      <c r="BY124" s="128"/>
      <c r="BZ124" s="128"/>
      <c r="CA124" s="128"/>
      <c r="CB124" s="128"/>
      <c r="CC124" s="128"/>
      <c r="CD124" s="128"/>
      <c r="CE124" s="128"/>
      <c r="CF124" s="128"/>
      <c r="CG124" s="128"/>
      <c r="CH124" s="128"/>
      <c r="CI124" s="128"/>
      <c r="CJ124" s="128"/>
      <c r="CK124" s="128"/>
      <c r="CL124" s="128"/>
      <c r="CM124" s="128"/>
      <c r="CN124" s="128"/>
      <c r="CO124" s="128"/>
      <c r="CP124" s="128"/>
      <c r="CQ124" s="128"/>
      <c r="CR124" s="128"/>
      <c r="CS124" s="128"/>
      <c r="CT124" s="128"/>
      <c r="CU124" s="128"/>
      <c r="CV124" s="128"/>
      <c r="CW124" s="128"/>
      <c r="CX124" s="128"/>
      <c r="CY124" s="128"/>
      <c r="CZ124" s="128"/>
      <c r="DA124" s="128"/>
      <c r="DB124" s="128"/>
      <c r="DC124" s="128"/>
      <c r="DD124" s="128"/>
      <c r="DE124" s="128"/>
      <c r="DF124" s="128"/>
      <c r="DG124" s="128"/>
      <c r="DH124" s="128"/>
      <c r="DI124" s="128"/>
      <c r="DJ124" s="128"/>
      <c r="DK124" s="128"/>
      <c r="DL124" s="128"/>
      <c r="DM124" s="128"/>
      <c r="DN124" s="128"/>
      <c r="DO124" s="128"/>
      <c r="DP124" s="128"/>
      <c r="DQ124" s="128"/>
      <c r="DR124" s="128"/>
      <c r="DS124" s="128"/>
      <c r="DT124" s="128"/>
      <c r="DU124" s="128"/>
      <c r="DV124" s="128"/>
      <c r="DW124" s="128"/>
      <c r="DX124" s="128"/>
      <c r="DY124" s="128"/>
      <c r="DZ124" s="128"/>
      <c r="EA124" s="128"/>
      <c r="EB124" s="128"/>
      <c r="EC124" s="128"/>
      <c r="ED124" s="128"/>
      <c r="EE124" s="128"/>
      <c r="EF124" s="128"/>
      <c r="EG124" s="128"/>
      <c r="EH124" s="128"/>
      <c r="EI124" s="128"/>
      <c r="EJ124" s="128"/>
      <c r="EK124" s="128"/>
      <c r="EL124" s="128"/>
      <c r="EM124" s="128"/>
      <c r="EN124" s="128"/>
      <c r="EO124" s="128"/>
      <c r="EP124" s="128"/>
      <c r="EQ124" s="128"/>
      <c r="ER124" s="128"/>
      <c r="ES124" s="128"/>
      <c r="ET124" s="128"/>
      <c r="EU124" s="128"/>
      <c r="EV124" s="128"/>
      <c r="EW124" s="128"/>
      <c r="EX124" s="128"/>
      <c r="EY124" s="128"/>
      <c r="EZ124" s="128"/>
      <c r="FA124" s="128"/>
      <c r="FB124" s="128"/>
      <c r="FC124" s="128"/>
      <c r="FD124" s="128"/>
      <c r="FE124" s="128"/>
      <c r="FF124" s="128"/>
      <c r="FG124" s="128"/>
      <c r="FH124" s="128"/>
      <c r="FI124" s="128"/>
      <c r="FJ124" s="128"/>
      <c r="FK124" s="128"/>
      <c r="FL124" s="128"/>
      <c r="FM124" s="128"/>
      <c r="FN124" s="128"/>
      <c r="FO124" s="128"/>
      <c r="FP124" s="128"/>
      <c r="FQ124" s="128"/>
      <c r="FR124" s="128"/>
      <c r="FS124" s="128"/>
      <c r="FT124" s="128"/>
      <c r="FU124" s="128"/>
      <c r="FV124" s="128"/>
      <c r="FW124" s="128"/>
      <c r="FX124" s="128"/>
    </row>
    <row r="125" spans="1:180" ht="11.25" customHeight="1" x14ac:dyDescent="0.25">
      <c r="A125" s="134">
        <v>42912</v>
      </c>
      <c r="B125" s="94">
        <f>9.2+334.6</f>
        <v>343.8</v>
      </c>
      <c r="C125" s="96" t="s">
        <v>84</v>
      </c>
      <c r="D125" s="95" t="s">
        <v>21</v>
      </c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  <c r="AF125" s="128"/>
      <c r="AG125" s="128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28"/>
      <c r="AU125" s="128"/>
      <c r="AV125" s="128"/>
      <c r="AW125" s="128"/>
      <c r="AX125" s="128"/>
      <c r="AY125" s="128"/>
      <c r="AZ125" s="128"/>
      <c r="BA125" s="128"/>
      <c r="BB125" s="128"/>
      <c r="BC125" s="128"/>
      <c r="BD125" s="128"/>
      <c r="BE125" s="128"/>
      <c r="BF125" s="128"/>
      <c r="BG125" s="128"/>
      <c r="BH125" s="128"/>
      <c r="BI125" s="128"/>
      <c r="BJ125" s="128"/>
      <c r="BK125" s="128"/>
      <c r="BL125" s="128"/>
      <c r="BM125" s="128"/>
      <c r="BN125" s="128"/>
      <c r="BO125" s="128"/>
      <c r="BP125" s="128"/>
      <c r="BQ125" s="128"/>
      <c r="BR125" s="128"/>
      <c r="BS125" s="128"/>
      <c r="BT125" s="128"/>
      <c r="BU125" s="128"/>
      <c r="BV125" s="128"/>
      <c r="BW125" s="128"/>
      <c r="BX125" s="128"/>
      <c r="BY125" s="128"/>
      <c r="BZ125" s="128"/>
      <c r="CA125" s="128"/>
      <c r="CB125" s="128"/>
      <c r="CC125" s="128"/>
      <c r="CD125" s="128"/>
      <c r="CE125" s="128"/>
      <c r="CF125" s="128"/>
      <c r="CG125" s="128"/>
      <c r="CH125" s="128"/>
      <c r="CI125" s="128"/>
      <c r="CJ125" s="128"/>
      <c r="CK125" s="128"/>
      <c r="CL125" s="128"/>
      <c r="CM125" s="128"/>
      <c r="CN125" s="128"/>
      <c r="CO125" s="128"/>
      <c r="CP125" s="128"/>
      <c r="CQ125" s="128"/>
      <c r="CR125" s="128"/>
      <c r="CS125" s="128"/>
      <c r="CT125" s="128"/>
      <c r="CU125" s="128"/>
      <c r="CV125" s="128"/>
      <c r="CW125" s="128"/>
      <c r="CX125" s="128"/>
      <c r="CY125" s="128"/>
      <c r="CZ125" s="128"/>
      <c r="DA125" s="128"/>
      <c r="DB125" s="128"/>
      <c r="DC125" s="128"/>
      <c r="DD125" s="128"/>
      <c r="DE125" s="128"/>
      <c r="DF125" s="128"/>
      <c r="DG125" s="128"/>
      <c r="DH125" s="128"/>
      <c r="DI125" s="128"/>
      <c r="DJ125" s="128"/>
      <c r="DK125" s="128"/>
      <c r="DL125" s="128"/>
      <c r="DM125" s="128"/>
      <c r="DN125" s="128"/>
      <c r="DO125" s="128"/>
      <c r="DP125" s="128"/>
      <c r="DQ125" s="128"/>
      <c r="DR125" s="128"/>
      <c r="DS125" s="128"/>
      <c r="DT125" s="128"/>
      <c r="DU125" s="128"/>
      <c r="DV125" s="128"/>
      <c r="DW125" s="128"/>
      <c r="DX125" s="128"/>
      <c r="DY125" s="128"/>
      <c r="DZ125" s="128"/>
      <c r="EA125" s="128"/>
      <c r="EB125" s="128"/>
      <c r="EC125" s="128"/>
      <c r="ED125" s="128"/>
      <c r="EE125" s="128"/>
      <c r="EF125" s="128"/>
      <c r="EG125" s="128"/>
      <c r="EH125" s="128"/>
      <c r="EI125" s="128"/>
      <c r="EJ125" s="128"/>
      <c r="EK125" s="128"/>
      <c r="EL125" s="128"/>
      <c r="EM125" s="128"/>
      <c r="EN125" s="128"/>
      <c r="EO125" s="128"/>
      <c r="EP125" s="128"/>
      <c r="EQ125" s="128"/>
      <c r="ER125" s="128"/>
      <c r="ES125" s="128"/>
      <c r="ET125" s="128"/>
      <c r="EU125" s="128"/>
      <c r="EV125" s="128"/>
      <c r="EW125" s="128"/>
      <c r="EX125" s="128"/>
      <c r="EY125" s="128"/>
      <c r="EZ125" s="128"/>
      <c r="FA125" s="128"/>
      <c r="FB125" s="128"/>
      <c r="FC125" s="128"/>
      <c r="FD125" s="128"/>
      <c r="FE125" s="128"/>
      <c r="FF125" s="128"/>
      <c r="FG125" s="128"/>
      <c r="FH125" s="128"/>
      <c r="FI125" s="128"/>
      <c r="FJ125" s="128"/>
      <c r="FK125" s="128"/>
      <c r="FL125" s="128"/>
      <c r="FM125" s="128"/>
      <c r="FN125" s="128"/>
      <c r="FO125" s="128"/>
      <c r="FP125" s="128"/>
      <c r="FQ125" s="128"/>
      <c r="FR125" s="128"/>
      <c r="FS125" s="128"/>
      <c r="FT125" s="128"/>
      <c r="FU125" s="128"/>
      <c r="FV125" s="128"/>
      <c r="FW125" s="128"/>
      <c r="FX125" s="128"/>
    </row>
    <row r="126" spans="1:180" s="64" customFormat="1" ht="12.6" customHeight="1" x14ac:dyDescent="0.25">
      <c r="A126" s="135"/>
      <c r="B126" s="98">
        <v>246.62</v>
      </c>
      <c r="C126" s="99"/>
      <c r="D126" s="100" t="s">
        <v>17</v>
      </c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28"/>
      <c r="AG126" s="128"/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128"/>
      <c r="AT126" s="128"/>
      <c r="AU126" s="128"/>
      <c r="AV126" s="128"/>
      <c r="AW126" s="128"/>
      <c r="AX126" s="128"/>
      <c r="AY126" s="128"/>
      <c r="AZ126" s="128"/>
      <c r="BA126" s="128"/>
      <c r="BB126" s="128"/>
      <c r="BC126" s="128"/>
      <c r="BD126" s="128"/>
      <c r="BE126" s="128"/>
      <c r="BF126" s="128"/>
      <c r="BG126" s="128"/>
      <c r="BH126" s="128"/>
      <c r="BI126" s="128"/>
      <c r="BJ126" s="128"/>
      <c r="BK126" s="128"/>
      <c r="BL126" s="128"/>
      <c r="BM126" s="128"/>
      <c r="BN126" s="128"/>
      <c r="BO126" s="128"/>
      <c r="BP126" s="128"/>
      <c r="BQ126" s="128"/>
      <c r="BR126" s="128"/>
      <c r="BS126" s="128"/>
      <c r="BT126" s="128"/>
      <c r="BU126" s="128"/>
      <c r="BV126" s="128"/>
      <c r="BW126" s="128"/>
      <c r="BX126" s="128"/>
      <c r="BY126" s="128"/>
      <c r="BZ126" s="128"/>
      <c r="CA126" s="128"/>
      <c r="CB126" s="128"/>
      <c r="CC126" s="128"/>
      <c r="CD126" s="128"/>
      <c r="CE126" s="128"/>
      <c r="CF126" s="128"/>
      <c r="CG126" s="128"/>
      <c r="CH126" s="128"/>
      <c r="CI126" s="128"/>
      <c r="CJ126" s="128"/>
      <c r="CK126" s="128"/>
      <c r="CL126" s="128"/>
      <c r="CM126" s="128"/>
      <c r="CN126" s="128"/>
      <c r="CO126" s="128"/>
      <c r="CP126" s="128"/>
      <c r="CQ126" s="128"/>
      <c r="CR126" s="128"/>
      <c r="CS126" s="128"/>
      <c r="CT126" s="128"/>
      <c r="CU126" s="128"/>
      <c r="CV126" s="128"/>
      <c r="CW126" s="128"/>
      <c r="CX126" s="128"/>
      <c r="CY126" s="128"/>
      <c r="CZ126" s="128"/>
      <c r="DA126" s="128"/>
      <c r="DB126" s="128"/>
      <c r="DC126" s="128"/>
      <c r="DD126" s="128"/>
      <c r="DE126" s="128"/>
      <c r="DF126" s="128"/>
      <c r="DG126" s="128"/>
      <c r="DH126" s="128"/>
      <c r="DI126" s="128"/>
      <c r="DJ126" s="128"/>
      <c r="DK126" s="128"/>
      <c r="DL126" s="128"/>
      <c r="DM126" s="128"/>
      <c r="DN126" s="128"/>
      <c r="DO126" s="128"/>
      <c r="DP126" s="128"/>
      <c r="DQ126" s="128"/>
      <c r="DR126" s="128"/>
      <c r="DS126" s="128"/>
      <c r="DT126" s="128"/>
      <c r="DU126" s="128"/>
      <c r="DV126" s="128"/>
      <c r="DW126" s="128"/>
      <c r="DX126" s="128"/>
      <c r="DY126" s="128"/>
      <c r="DZ126" s="128"/>
      <c r="EA126" s="128"/>
      <c r="EB126" s="128"/>
      <c r="EC126" s="128"/>
      <c r="ED126" s="128"/>
      <c r="EE126" s="128"/>
      <c r="EF126" s="128"/>
      <c r="EG126" s="128"/>
      <c r="EH126" s="128"/>
      <c r="EI126" s="128"/>
      <c r="EJ126" s="128"/>
      <c r="EK126" s="128"/>
      <c r="EL126" s="128"/>
      <c r="EM126" s="128"/>
      <c r="EN126" s="128"/>
      <c r="EO126" s="128"/>
      <c r="EP126" s="128"/>
      <c r="EQ126" s="128"/>
      <c r="ER126" s="128"/>
      <c r="ES126" s="128"/>
      <c r="ET126" s="128"/>
      <c r="EU126" s="128"/>
      <c r="EV126" s="128"/>
      <c r="EW126" s="128"/>
      <c r="EX126" s="128"/>
      <c r="EY126" s="128"/>
      <c r="EZ126" s="128"/>
      <c r="FA126" s="128"/>
      <c r="FB126" s="128"/>
      <c r="FC126" s="128"/>
      <c r="FD126" s="128"/>
      <c r="FE126" s="128"/>
      <c r="FF126" s="128"/>
      <c r="FG126" s="128"/>
      <c r="FH126" s="128"/>
      <c r="FI126" s="128"/>
      <c r="FJ126" s="128"/>
      <c r="FK126" s="128"/>
      <c r="FL126" s="128"/>
      <c r="FM126" s="128"/>
      <c r="FN126" s="128"/>
      <c r="FO126" s="128"/>
      <c r="FP126" s="128"/>
      <c r="FQ126" s="128"/>
      <c r="FR126" s="128"/>
      <c r="FS126" s="128"/>
      <c r="FT126" s="128"/>
      <c r="FU126" s="128"/>
      <c r="FV126" s="128"/>
      <c r="FW126" s="128"/>
      <c r="FX126" s="128"/>
    </row>
    <row r="127" spans="1:180" ht="12.6" customHeight="1" x14ac:dyDescent="0.25">
      <c r="A127" s="134">
        <v>42913</v>
      </c>
      <c r="B127" s="94">
        <f>9.2+455.4</f>
        <v>464.59999999999997</v>
      </c>
      <c r="C127" s="96" t="s">
        <v>85</v>
      </c>
      <c r="D127" s="95" t="s">
        <v>21</v>
      </c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28"/>
      <c r="AG127" s="128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  <c r="AV127" s="128"/>
      <c r="AW127" s="128"/>
      <c r="AX127" s="128"/>
      <c r="AY127" s="128"/>
      <c r="AZ127" s="128"/>
      <c r="BA127" s="128"/>
      <c r="BB127" s="128"/>
      <c r="BC127" s="128"/>
      <c r="BD127" s="128"/>
      <c r="BE127" s="128"/>
      <c r="BF127" s="128"/>
      <c r="BG127" s="128"/>
      <c r="BH127" s="128"/>
      <c r="BI127" s="128"/>
      <c r="BJ127" s="128"/>
      <c r="BK127" s="128"/>
      <c r="BL127" s="128"/>
      <c r="BM127" s="128"/>
      <c r="BN127" s="128"/>
      <c r="BO127" s="128"/>
      <c r="BP127" s="128"/>
      <c r="BQ127" s="128"/>
      <c r="BR127" s="128"/>
      <c r="BS127" s="128"/>
      <c r="BT127" s="128"/>
      <c r="BU127" s="128"/>
      <c r="BV127" s="128"/>
      <c r="BW127" s="128"/>
      <c r="BX127" s="128"/>
      <c r="BY127" s="128"/>
      <c r="BZ127" s="128"/>
      <c r="CA127" s="128"/>
      <c r="CB127" s="128"/>
      <c r="CC127" s="128"/>
      <c r="CD127" s="128"/>
      <c r="CE127" s="128"/>
      <c r="CF127" s="128"/>
      <c r="CG127" s="128"/>
      <c r="CH127" s="128"/>
      <c r="CI127" s="128"/>
      <c r="CJ127" s="128"/>
      <c r="CK127" s="128"/>
      <c r="CL127" s="128"/>
      <c r="CM127" s="128"/>
      <c r="CN127" s="128"/>
      <c r="CO127" s="128"/>
      <c r="CP127" s="128"/>
      <c r="CQ127" s="128"/>
      <c r="CR127" s="128"/>
      <c r="CS127" s="128"/>
      <c r="CT127" s="128"/>
      <c r="CU127" s="128"/>
      <c r="CV127" s="128"/>
      <c r="CW127" s="128"/>
      <c r="CX127" s="128"/>
      <c r="CY127" s="128"/>
      <c r="CZ127" s="128"/>
      <c r="DA127" s="128"/>
      <c r="DB127" s="128"/>
      <c r="DC127" s="128"/>
      <c r="DD127" s="128"/>
      <c r="DE127" s="128"/>
      <c r="DF127" s="128"/>
      <c r="DG127" s="128"/>
      <c r="DH127" s="128"/>
      <c r="DI127" s="128"/>
      <c r="DJ127" s="128"/>
      <c r="DK127" s="128"/>
      <c r="DL127" s="128"/>
      <c r="DM127" s="128"/>
      <c r="DN127" s="128"/>
      <c r="DO127" s="128"/>
      <c r="DP127" s="128"/>
      <c r="DQ127" s="128"/>
      <c r="DR127" s="128"/>
      <c r="DS127" s="128"/>
      <c r="DT127" s="128"/>
      <c r="DU127" s="128"/>
      <c r="DV127" s="128"/>
      <c r="DW127" s="128"/>
      <c r="DX127" s="128"/>
      <c r="DY127" s="128"/>
      <c r="DZ127" s="128"/>
      <c r="EA127" s="128"/>
      <c r="EB127" s="128"/>
      <c r="EC127" s="128"/>
      <c r="ED127" s="128"/>
      <c r="EE127" s="128"/>
      <c r="EF127" s="128"/>
      <c r="EG127" s="128"/>
      <c r="EH127" s="128"/>
      <c r="EI127" s="128"/>
      <c r="EJ127" s="128"/>
      <c r="EK127" s="128"/>
      <c r="EL127" s="128"/>
      <c r="EM127" s="128"/>
      <c r="EN127" s="128"/>
      <c r="EO127" s="128"/>
      <c r="EP127" s="128"/>
      <c r="EQ127" s="128"/>
      <c r="ER127" s="128"/>
      <c r="ES127" s="128"/>
      <c r="ET127" s="128"/>
      <c r="EU127" s="128"/>
      <c r="EV127" s="128"/>
      <c r="EW127" s="128"/>
      <c r="EX127" s="128"/>
      <c r="EY127" s="128"/>
      <c r="EZ127" s="128"/>
      <c r="FA127" s="128"/>
      <c r="FB127" s="128"/>
      <c r="FC127" s="128"/>
      <c r="FD127" s="128"/>
      <c r="FE127" s="128"/>
      <c r="FF127" s="128"/>
      <c r="FG127" s="128"/>
      <c r="FH127" s="128"/>
      <c r="FI127" s="128"/>
      <c r="FJ127" s="128"/>
      <c r="FK127" s="128"/>
      <c r="FL127" s="128"/>
      <c r="FM127" s="128"/>
      <c r="FN127" s="128"/>
      <c r="FO127" s="128"/>
      <c r="FP127" s="128"/>
      <c r="FQ127" s="128"/>
      <c r="FR127" s="128"/>
      <c r="FS127" s="128"/>
      <c r="FT127" s="128"/>
      <c r="FU127" s="128"/>
      <c r="FV127" s="128"/>
      <c r="FW127" s="128"/>
      <c r="FX127" s="128"/>
    </row>
    <row r="128" spans="1:180" ht="12.6" customHeight="1" x14ac:dyDescent="0.25">
      <c r="A128" s="134"/>
      <c r="B128" s="94">
        <v>51.26</v>
      </c>
      <c r="C128" s="96"/>
      <c r="D128" s="95" t="s">
        <v>17</v>
      </c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28"/>
      <c r="AG128" s="128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8"/>
      <c r="AT128" s="128"/>
      <c r="AU128" s="128"/>
      <c r="AV128" s="128"/>
      <c r="AW128" s="128"/>
      <c r="AX128" s="128"/>
      <c r="AY128" s="128"/>
      <c r="AZ128" s="128"/>
      <c r="BA128" s="128"/>
      <c r="BB128" s="128"/>
      <c r="BC128" s="128"/>
      <c r="BD128" s="128"/>
      <c r="BE128" s="128"/>
      <c r="BF128" s="128"/>
      <c r="BG128" s="128"/>
      <c r="BH128" s="128"/>
      <c r="BI128" s="128"/>
      <c r="BJ128" s="128"/>
      <c r="BK128" s="128"/>
      <c r="BL128" s="128"/>
      <c r="BM128" s="128"/>
      <c r="BN128" s="128"/>
      <c r="BO128" s="128"/>
      <c r="BP128" s="128"/>
      <c r="BQ128" s="128"/>
      <c r="BR128" s="128"/>
      <c r="BS128" s="128"/>
      <c r="BT128" s="128"/>
      <c r="BU128" s="128"/>
      <c r="BV128" s="128"/>
      <c r="BW128" s="128"/>
      <c r="BX128" s="128"/>
      <c r="BY128" s="128"/>
      <c r="BZ128" s="128"/>
      <c r="CA128" s="128"/>
      <c r="CB128" s="128"/>
      <c r="CC128" s="128"/>
      <c r="CD128" s="128"/>
      <c r="CE128" s="128"/>
      <c r="CF128" s="128"/>
      <c r="CG128" s="128"/>
      <c r="CH128" s="128"/>
      <c r="CI128" s="128"/>
      <c r="CJ128" s="128"/>
      <c r="CK128" s="128"/>
      <c r="CL128" s="128"/>
      <c r="CM128" s="128"/>
      <c r="CN128" s="128"/>
      <c r="CO128" s="128"/>
      <c r="CP128" s="128"/>
      <c r="CQ128" s="128"/>
      <c r="CR128" s="128"/>
      <c r="CS128" s="128"/>
      <c r="CT128" s="128"/>
      <c r="CU128" s="128"/>
      <c r="CV128" s="128"/>
      <c r="CW128" s="128"/>
      <c r="CX128" s="128"/>
      <c r="CY128" s="128"/>
      <c r="CZ128" s="128"/>
      <c r="DA128" s="128"/>
      <c r="DB128" s="128"/>
      <c r="DC128" s="128"/>
      <c r="DD128" s="128"/>
      <c r="DE128" s="128"/>
      <c r="DF128" s="128"/>
      <c r="DG128" s="128"/>
      <c r="DH128" s="128"/>
      <c r="DI128" s="128"/>
      <c r="DJ128" s="128"/>
      <c r="DK128" s="128"/>
      <c r="DL128" s="128"/>
      <c r="DM128" s="128"/>
      <c r="DN128" s="128"/>
      <c r="DO128" s="128"/>
      <c r="DP128" s="128"/>
      <c r="DQ128" s="128"/>
      <c r="DR128" s="128"/>
      <c r="DS128" s="128"/>
      <c r="DT128" s="128"/>
      <c r="DU128" s="128"/>
      <c r="DV128" s="128"/>
      <c r="DW128" s="128"/>
      <c r="DX128" s="128"/>
      <c r="DY128" s="128"/>
      <c r="DZ128" s="128"/>
      <c r="EA128" s="128"/>
      <c r="EB128" s="128"/>
      <c r="EC128" s="128"/>
      <c r="ED128" s="128"/>
      <c r="EE128" s="128"/>
      <c r="EF128" s="128"/>
      <c r="EG128" s="128"/>
      <c r="EH128" s="128"/>
      <c r="EI128" s="128"/>
      <c r="EJ128" s="128"/>
      <c r="EK128" s="128"/>
      <c r="EL128" s="128"/>
      <c r="EM128" s="128"/>
      <c r="EN128" s="128"/>
      <c r="EO128" s="128"/>
      <c r="EP128" s="128"/>
      <c r="EQ128" s="128"/>
      <c r="ER128" s="128"/>
      <c r="ES128" s="128"/>
      <c r="ET128" s="128"/>
      <c r="EU128" s="128"/>
      <c r="EV128" s="128"/>
      <c r="EW128" s="128"/>
      <c r="EX128" s="128"/>
      <c r="EY128" s="128"/>
      <c r="EZ128" s="128"/>
      <c r="FA128" s="128"/>
      <c r="FB128" s="128"/>
      <c r="FC128" s="128"/>
      <c r="FD128" s="128"/>
      <c r="FE128" s="128"/>
      <c r="FF128" s="128"/>
      <c r="FG128" s="128"/>
      <c r="FH128" s="128"/>
      <c r="FI128" s="128"/>
      <c r="FJ128" s="128"/>
      <c r="FK128" s="128"/>
      <c r="FL128" s="128"/>
      <c r="FM128" s="128"/>
      <c r="FN128" s="128"/>
      <c r="FO128" s="128"/>
      <c r="FP128" s="128"/>
      <c r="FQ128" s="128"/>
      <c r="FR128" s="128"/>
      <c r="FS128" s="128"/>
      <c r="FT128" s="128"/>
      <c r="FU128" s="128"/>
      <c r="FV128" s="128"/>
      <c r="FW128" s="128"/>
      <c r="FX128" s="128"/>
    </row>
    <row r="129" spans="1:180" s="64" customFormat="1" ht="12.6" customHeight="1" x14ac:dyDescent="0.25">
      <c r="A129" s="135"/>
      <c r="B129" s="98">
        <v>49</v>
      </c>
      <c r="C129" s="99"/>
      <c r="D129" s="100" t="s">
        <v>45</v>
      </c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  <c r="AF129" s="128"/>
      <c r="AG129" s="128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28"/>
      <c r="AU129" s="128"/>
      <c r="AV129" s="128"/>
      <c r="AW129" s="128"/>
      <c r="AX129" s="128"/>
      <c r="AY129" s="128"/>
      <c r="AZ129" s="128"/>
      <c r="BA129" s="128"/>
      <c r="BB129" s="128"/>
      <c r="BC129" s="128"/>
      <c r="BD129" s="128"/>
      <c r="BE129" s="128"/>
      <c r="BF129" s="128"/>
      <c r="BG129" s="128"/>
      <c r="BH129" s="128"/>
      <c r="BI129" s="128"/>
      <c r="BJ129" s="128"/>
      <c r="BK129" s="128"/>
      <c r="BL129" s="128"/>
      <c r="BM129" s="128"/>
      <c r="BN129" s="128"/>
      <c r="BO129" s="128"/>
      <c r="BP129" s="128"/>
      <c r="BQ129" s="128"/>
      <c r="BR129" s="128"/>
      <c r="BS129" s="128"/>
      <c r="BT129" s="128"/>
      <c r="BU129" s="128"/>
      <c r="BV129" s="128"/>
      <c r="BW129" s="128"/>
      <c r="BX129" s="128"/>
      <c r="BY129" s="128"/>
      <c r="BZ129" s="128"/>
      <c r="CA129" s="128"/>
      <c r="CB129" s="128"/>
      <c r="CC129" s="128"/>
      <c r="CD129" s="128"/>
      <c r="CE129" s="128"/>
      <c r="CF129" s="128"/>
      <c r="CG129" s="128"/>
      <c r="CH129" s="128"/>
      <c r="CI129" s="128"/>
      <c r="CJ129" s="128"/>
      <c r="CK129" s="128"/>
      <c r="CL129" s="128"/>
      <c r="CM129" s="128"/>
      <c r="CN129" s="128"/>
      <c r="CO129" s="128"/>
      <c r="CP129" s="128"/>
      <c r="CQ129" s="128"/>
      <c r="CR129" s="128"/>
      <c r="CS129" s="128"/>
      <c r="CT129" s="128"/>
      <c r="CU129" s="128"/>
      <c r="CV129" s="128"/>
      <c r="CW129" s="128"/>
      <c r="CX129" s="128"/>
      <c r="CY129" s="128"/>
      <c r="CZ129" s="128"/>
      <c r="DA129" s="128"/>
      <c r="DB129" s="128"/>
      <c r="DC129" s="128"/>
      <c r="DD129" s="128"/>
      <c r="DE129" s="128"/>
      <c r="DF129" s="128"/>
      <c r="DG129" s="128"/>
      <c r="DH129" s="128"/>
      <c r="DI129" s="128"/>
      <c r="DJ129" s="128"/>
      <c r="DK129" s="128"/>
      <c r="DL129" s="128"/>
      <c r="DM129" s="128"/>
      <c r="DN129" s="128"/>
      <c r="DO129" s="128"/>
      <c r="DP129" s="128"/>
      <c r="DQ129" s="128"/>
      <c r="DR129" s="128"/>
      <c r="DS129" s="128"/>
      <c r="DT129" s="128"/>
      <c r="DU129" s="128"/>
      <c r="DV129" s="128"/>
      <c r="DW129" s="128"/>
      <c r="DX129" s="128"/>
      <c r="DY129" s="128"/>
      <c r="DZ129" s="128"/>
      <c r="EA129" s="128"/>
      <c r="EB129" s="128"/>
      <c r="EC129" s="128"/>
      <c r="ED129" s="128"/>
      <c r="EE129" s="128"/>
      <c r="EF129" s="128"/>
      <c r="EG129" s="128"/>
      <c r="EH129" s="128"/>
      <c r="EI129" s="128"/>
      <c r="EJ129" s="128"/>
      <c r="EK129" s="128"/>
      <c r="EL129" s="128"/>
      <c r="EM129" s="128"/>
      <c r="EN129" s="128"/>
      <c r="EO129" s="128"/>
      <c r="EP129" s="128"/>
      <c r="EQ129" s="128"/>
      <c r="ER129" s="128"/>
      <c r="ES129" s="128"/>
      <c r="ET129" s="128"/>
      <c r="EU129" s="128"/>
      <c r="EV129" s="128"/>
      <c r="EW129" s="128"/>
      <c r="EX129" s="128"/>
      <c r="EY129" s="128"/>
      <c r="EZ129" s="128"/>
      <c r="FA129" s="128"/>
      <c r="FB129" s="128"/>
      <c r="FC129" s="128"/>
      <c r="FD129" s="128"/>
      <c r="FE129" s="128"/>
      <c r="FF129" s="128"/>
      <c r="FG129" s="128"/>
      <c r="FH129" s="128"/>
      <c r="FI129" s="128"/>
      <c r="FJ129" s="128"/>
      <c r="FK129" s="128"/>
      <c r="FL129" s="128"/>
      <c r="FM129" s="128"/>
      <c r="FN129" s="128"/>
      <c r="FO129" s="128"/>
      <c r="FP129" s="128"/>
      <c r="FQ129" s="128"/>
      <c r="FR129" s="128"/>
      <c r="FS129" s="128"/>
      <c r="FT129" s="128"/>
      <c r="FU129" s="128"/>
      <c r="FV129" s="128"/>
      <c r="FW129" s="128"/>
      <c r="FX129" s="128"/>
    </row>
    <row r="130" spans="1:180" ht="39" customHeight="1" x14ac:dyDescent="0.25">
      <c r="A130" s="134" t="s">
        <v>86</v>
      </c>
      <c r="B130" s="94">
        <f>20.7+394.51+345.49</f>
        <v>760.7</v>
      </c>
      <c r="C130" s="96" t="s">
        <v>87</v>
      </c>
      <c r="D130" s="95" t="s">
        <v>21</v>
      </c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28"/>
      <c r="AG130" s="128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  <c r="AV130" s="128"/>
      <c r="AW130" s="128"/>
      <c r="AX130" s="128"/>
      <c r="AY130" s="128"/>
      <c r="AZ130" s="128"/>
      <c r="BA130" s="128"/>
      <c r="BB130" s="128"/>
      <c r="BC130" s="128"/>
      <c r="BD130" s="128"/>
      <c r="BE130" s="128"/>
      <c r="BF130" s="128"/>
      <c r="BG130" s="128"/>
      <c r="BH130" s="128"/>
      <c r="BI130" s="128"/>
      <c r="BJ130" s="128"/>
      <c r="BK130" s="128"/>
      <c r="BL130" s="128"/>
      <c r="BM130" s="128"/>
      <c r="BN130" s="128"/>
      <c r="BO130" s="128"/>
      <c r="BP130" s="128"/>
      <c r="BQ130" s="128"/>
      <c r="BR130" s="128"/>
      <c r="BS130" s="128"/>
      <c r="BT130" s="128"/>
      <c r="BU130" s="128"/>
      <c r="BV130" s="128"/>
      <c r="BW130" s="128"/>
      <c r="BX130" s="128"/>
      <c r="BY130" s="128"/>
      <c r="BZ130" s="128"/>
      <c r="CA130" s="128"/>
      <c r="CB130" s="128"/>
      <c r="CC130" s="128"/>
      <c r="CD130" s="128"/>
      <c r="CE130" s="128"/>
      <c r="CF130" s="128"/>
      <c r="CG130" s="128"/>
      <c r="CH130" s="128"/>
      <c r="CI130" s="128"/>
      <c r="CJ130" s="128"/>
      <c r="CK130" s="128"/>
      <c r="CL130" s="128"/>
      <c r="CM130" s="128"/>
      <c r="CN130" s="128"/>
      <c r="CO130" s="128"/>
      <c r="CP130" s="128"/>
      <c r="CQ130" s="128"/>
      <c r="CR130" s="128"/>
      <c r="CS130" s="128"/>
      <c r="CT130" s="128"/>
      <c r="CU130" s="128"/>
      <c r="CV130" s="128"/>
      <c r="CW130" s="128"/>
      <c r="CX130" s="128"/>
      <c r="CY130" s="128"/>
      <c r="CZ130" s="128"/>
      <c r="DA130" s="128"/>
      <c r="DB130" s="128"/>
      <c r="DC130" s="128"/>
      <c r="DD130" s="128"/>
      <c r="DE130" s="128"/>
      <c r="DF130" s="128"/>
      <c r="DG130" s="128"/>
      <c r="DH130" s="128"/>
      <c r="DI130" s="128"/>
      <c r="DJ130" s="128"/>
      <c r="DK130" s="128"/>
      <c r="DL130" s="128"/>
      <c r="DM130" s="128"/>
      <c r="DN130" s="128"/>
      <c r="DO130" s="128"/>
      <c r="DP130" s="128"/>
      <c r="DQ130" s="128"/>
      <c r="DR130" s="128"/>
      <c r="DS130" s="128"/>
      <c r="DT130" s="128"/>
      <c r="DU130" s="128"/>
      <c r="DV130" s="128"/>
      <c r="DW130" s="128"/>
      <c r="DX130" s="128"/>
      <c r="DY130" s="128"/>
      <c r="DZ130" s="128"/>
      <c r="EA130" s="128"/>
      <c r="EB130" s="128"/>
      <c r="EC130" s="128"/>
      <c r="ED130" s="128"/>
      <c r="EE130" s="128"/>
      <c r="EF130" s="128"/>
      <c r="EG130" s="128"/>
      <c r="EH130" s="128"/>
      <c r="EI130" s="128"/>
      <c r="EJ130" s="128"/>
      <c r="EK130" s="128"/>
      <c r="EL130" s="128"/>
      <c r="EM130" s="128"/>
      <c r="EN130" s="128"/>
      <c r="EO130" s="128"/>
      <c r="EP130" s="128"/>
      <c r="EQ130" s="128"/>
      <c r="ER130" s="128"/>
      <c r="ES130" s="128"/>
      <c r="ET130" s="128"/>
      <c r="EU130" s="128"/>
      <c r="EV130" s="128"/>
      <c r="EW130" s="128"/>
      <c r="EX130" s="128"/>
      <c r="EY130" s="128"/>
      <c r="EZ130" s="128"/>
      <c r="FA130" s="128"/>
      <c r="FB130" s="128"/>
      <c r="FC130" s="128"/>
      <c r="FD130" s="128"/>
      <c r="FE130" s="128"/>
      <c r="FF130" s="128"/>
      <c r="FG130" s="128"/>
      <c r="FH130" s="128"/>
      <c r="FI130" s="128"/>
      <c r="FJ130" s="128"/>
      <c r="FK130" s="128"/>
      <c r="FL130" s="128"/>
      <c r="FM130" s="128"/>
      <c r="FN130" s="128"/>
      <c r="FO130" s="128"/>
      <c r="FP130" s="128"/>
      <c r="FQ130" s="128"/>
      <c r="FR130" s="128"/>
      <c r="FS130" s="128"/>
      <c r="FT130" s="128"/>
      <c r="FU130" s="128"/>
      <c r="FV130" s="128"/>
      <c r="FW130" s="128"/>
      <c r="FX130" s="128"/>
    </row>
    <row r="131" spans="1:180" ht="12.6" customHeight="1" x14ac:dyDescent="0.25">
      <c r="A131" s="134"/>
      <c r="B131" s="94">
        <v>41.58</v>
      </c>
      <c r="C131" s="96"/>
      <c r="D131" s="95" t="s">
        <v>17</v>
      </c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  <c r="AF131" s="128"/>
      <c r="AG131" s="128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28"/>
      <c r="AU131" s="128"/>
      <c r="AV131" s="128"/>
      <c r="AW131" s="128"/>
      <c r="AX131" s="128"/>
      <c r="AY131" s="128"/>
      <c r="AZ131" s="128"/>
      <c r="BA131" s="128"/>
      <c r="BB131" s="128"/>
      <c r="BC131" s="128"/>
      <c r="BD131" s="128"/>
      <c r="BE131" s="128"/>
      <c r="BF131" s="128"/>
      <c r="BG131" s="128"/>
      <c r="BH131" s="128"/>
      <c r="BI131" s="128"/>
      <c r="BJ131" s="128"/>
      <c r="BK131" s="128"/>
      <c r="BL131" s="128"/>
      <c r="BM131" s="128"/>
      <c r="BN131" s="128"/>
      <c r="BO131" s="128"/>
      <c r="BP131" s="128"/>
      <c r="BQ131" s="128"/>
      <c r="BR131" s="128"/>
      <c r="BS131" s="128"/>
      <c r="BT131" s="128"/>
      <c r="BU131" s="128"/>
      <c r="BV131" s="128"/>
      <c r="BW131" s="128"/>
      <c r="BX131" s="128"/>
      <c r="BY131" s="128"/>
      <c r="BZ131" s="128"/>
      <c r="CA131" s="128"/>
      <c r="CB131" s="128"/>
      <c r="CC131" s="128"/>
      <c r="CD131" s="128"/>
      <c r="CE131" s="128"/>
      <c r="CF131" s="128"/>
      <c r="CG131" s="128"/>
      <c r="CH131" s="128"/>
      <c r="CI131" s="128"/>
      <c r="CJ131" s="128"/>
      <c r="CK131" s="128"/>
      <c r="CL131" s="128"/>
      <c r="CM131" s="128"/>
      <c r="CN131" s="128"/>
      <c r="CO131" s="128"/>
      <c r="CP131" s="128"/>
      <c r="CQ131" s="128"/>
      <c r="CR131" s="128"/>
      <c r="CS131" s="128"/>
      <c r="CT131" s="128"/>
      <c r="CU131" s="128"/>
      <c r="CV131" s="128"/>
      <c r="CW131" s="128"/>
      <c r="CX131" s="128"/>
      <c r="CY131" s="128"/>
      <c r="CZ131" s="128"/>
      <c r="DA131" s="128"/>
      <c r="DB131" s="128"/>
      <c r="DC131" s="128"/>
      <c r="DD131" s="128"/>
      <c r="DE131" s="128"/>
      <c r="DF131" s="128"/>
      <c r="DG131" s="128"/>
      <c r="DH131" s="128"/>
      <c r="DI131" s="128"/>
      <c r="DJ131" s="128"/>
      <c r="DK131" s="128"/>
      <c r="DL131" s="128"/>
      <c r="DM131" s="128"/>
      <c r="DN131" s="128"/>
      <c r="DO131" s="128"/>
      <c r="DP131" s="128"/>
      <c r="DQ131" s="128"/>
      <c r="DR131" s="128"/>
      <c r="DS131" s="128"/>
      <c r="DT131" s="128"/>
      <c r="DU131" s="128"/>
      <c r="DV131" s="128"/>
      <c r="DW131" s="128"/>
      <c r="DX131" s="128"/>
      <c r="DY131" s="128"/>
      <c r="DZ131" s="128"/>
      <c r="EA131" s="128"/>
      <c r="EB131" s="128"/>
      <c r="EC131" s="128"/>
      <c r="ED131" s="128"/>
      <c r="EE131" s="128"/>
      <c r="EF131" s="128"/>
      <c r="EG131" s="128"/>
      <c r="EH131" s="128"/>
      <c r="EI131" s="128"/>
      <c r="EJ131" s="128"/>
      <c r="EK131" s="128"/>
      <c r="EL131" s="128"/>
      <c r="EM131" s="128"/>
      <c r="EN131" s="128"/>
      <c r="EO131" s="128"/>
      <c r="EP131" s="128"/>
      <c r="EQ131" s="128"/>
      <c r="ER131" s="128"/>
      <c r="ES131" s="128"/>
      <c r="ET131" s="128"/>
      <c r="EU131" s="128"/>
      <c r="EV131" s="128"/>
      <c r="EW131" s="128"/>
      <c r="EX131" s="128"/>
      <c r="EY131" s="128"/>
      <c r="EZ131" s="128"/>
      <c r="FA131" s="128"/>
      <c r="FB131" s="128"/>
      <c r="FC131" s="128"/>
      <c r="FD131" s="128"/>
      <c r="FE131" s="128"/>
      <c r="FF131" s="128"/>
      <c r="FG131" s="128"/>
      <c r="FH131" s="128"/>
      <c r="FI131" s="128"/>
      <c r="FJ131" s="128"/>
      <c r="FK131" s="128"/>
      <c r="FL131" s="128"/>
      <c r="FM131" s="128"/>
      <c r="FN131" s="128"/>
      <c r="FO131" s="128"/>
      <c r="FP131" s="128"/>
      <c r="FQ131" s="128"/>
      <c r="FR131" s="128"/>
      <c r="FS131" s="128"/>
      <c r="FT131" s="128"/>
      <c r="FU131" s="128"/>
      <c r="FV131" s="128"/>
      <c r="FW131" s="128"/>
      <c r="FX131" s="128"/>
    </row>
    <row r="132" spans="1:180" ht="12.6" customHeight="1" x14ac:dyDescent="0.25">
      <c r="A132" s="134"/>
      <c r="B132" s="94">
        <f>49.5+16.5+17+18.5+26.5</f>
        <v>128</v>
      </c>
      <c r="C132" s="96"/>
      <c r="D132" s="95" t="s">
        <v>24</v>
      </c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28"/>
      <c r="AE132" s="128"/>
      <c r="AF132" s="128"/>
      <c r="AG132" s="128"/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  <c r="AV132" s="128"/>
      <c r="AW132" s="128"/>
      <c r="AX132" s="128"/>
      <c r="AY132" s="128"/>
      <c r="AZ132" s="128"/>
      <c r="BA132" s="128"/>
      <c r="BB132" s="128"/>
      <c r="BC132" s="128"/>
      <c r="BD132" s="128"/>
      <c r="BE132" s="128"/>
      <c r="BF132" s="128"/>
      <c r="BG132" s="128"/>
      <c r="BH132" s="128"/>
      <c r="BI132" s="128"/>
      <c r="BJ132" s="128"/>
      <c r="BK132" s="128"/>
      <c r="BL132" s="128"/>
      <c r="BM132" s="128"/>
      <c r="BN132" s="128"/>
      <c r="BO132" s="128"/>
      <c r="BP132" s="128"/>
      <c r="BQ132" s="128"/>
      <c r="BR132" s="128"/>
      <c r="BS132" s="128"/>
      <c r="BT132" s="128"/>
      <c r="BU132" s="128"/>
      <c r="BV132" s="128"/>
      <c r="BW132" s="128"/>
      <c r="BX132" s="128"/>
      <c r="BY132" s="128"/>
      <c r="BZ132" s="128"/>
      <c r="CA132" s="128"/>
      <c r="CB132" s="128"/>
      <c r="CC132" s="128"/>
      <c r="CD132" s="128"/>
      <c r="CE132" s="128"/>
      <c r="CF132" s="128"/>
      <c r="CG132" s="128"/>
      <c r="CH132" s="128"/>
      <c r="CI132" s="128"/>
      <c r="CJ132" s="128"/>
      <c r="CK132" s="128"/>
      <c r="CL132" s="128"/>
      <c r="CM132" s="128"/>
      <c r="CN132" s="128"/>
      <c r="CO132" s="128"/>
      <c r="CP132" s="128"/>
      <c r="CQ132" s="128"/>
      <c r="CR132" s="128"/>
      <c r="CS132" s="128"/>
      <c r="CT132" s="128"/>
      <c r="CU132" s="128"/>
      <c r="CV132" s="128"/>
      <c r="CW132" s="128"/>
      <c r="CX132" s="128"/>
      <c r="CY132" s="128"/>
      <c r="CZ132" s="128"/>
      <c r="DA132" s="128"/>
      <c r="DB132" s="128"/>
      <c r="DC132" s="128"/>
      <c r="DD132" s="128"/>
      <c r="DE132" s="128"/>
      <c r="DF132" s="128"/>
      <c r="DG132" s="128"/>
      <c r="DH132" s="128"/>
      <c r="DI132" s="128"/>
      <c r="DJ132" s="128"/>
      <c r="DK132" s="128"/>
      <c r="DL132" s="128"/>
      <c r="DM132" s="128"/>
      <c r="DN132" s="128"/>
      <c r="DO132" s="128"/>
      <c r="DP132" s="128"/>
      <c r="DQ132" s="128"/>
      <c r="DR132" s="128"/>
      <c r="DS132" s="128"/>
      <c r="DT132" s="128"/>
      <c r="DU132" s="128"/>
      <c r="DV132" s="128"/>
      <c r="DW132" s="128"/>
      <c r="DX132" s="128"/>
      <c r="DY132" s="128"/>
      <c r="DZ132" s="128"/>
      <c r="EA132" s="128"/>
      <c r="EB132" s="128"/>
      <c r="EC132" s="128"/>
      <c r="ED132" s="128"/>
      <c r="EE132" s="128"/>
      <c r="EF132" s="128"/>
      <c r="EG132" s="128"/>
      <c r="EH132" s="128"/>
      <c r="EI132" s="128"/>
      <c r="EJ132" s="128"/>
      <c r="EK132" s="128"/>
      <c r="EL132" s="128"/>
      <c r="EM132" s="128"/>
      <c r="EN132" s="128"/>
      <c r="EO132" s="128"/>
      <c r="EP132" s="128"/>
      <c r="EQ132" s="128"/>
      <c r="ER132" s="128"/>
      <c r="ES132" s="128"/>
      <c r="ET132" s="128"/>
      <c r="EU132" s="128"/>
      <c r="EV132" s="128"/>
      <c r="EW132" s="128"/>
      <c r="EX132" s="128"/>
      <c r="EY132" s="128"/>
      <c r="EZ132" s="128"/>
      <c r="FA132" s="128"/>
      <c r="FB132" s="128"/>
      <c r="FC132" s="128"/>
      <c r="FD132" s="128"/>
      <c r="FE132" s="128"/>
      <c r="FF132" s="128"/>
      <c r="FG132" s="128"/>
      <c r="FH132" s="128"/>
      <c r="FI132" s="128"/>
      <c r="FJ132" s="128"/>
      <c r="FK132" s="128"/>
      <c r="FL132" s="128"/>
      <c r="FM132" s="128"/>
      <c r="FN132" s="128"/>
      <c r="FO132" s="128"/>
      <c r="FP132" s="128"/>
      <c r="FQ132" s="128"/>
      <c r="FR132" s="128"/>
      <c r="FS132" s="128"/>
      <c r="FT132" s="128"/>
      <c r="FU132" s="128"/>
      <c r="FV132" s="128"/>
      <c r="FW132" s="128"/>
      <c r="FX132" s="128"/>
    </row>
    <row r="133" spans="1:180" ht="12.6" customHeight="1" x14ac:dyDescent="0.25">
      <c r="A133" s="93"/>
      <c r="B133" s="94">
        <v>26</v>
      </c>
      <c r="C133" s="96"/>
      <c r="D133" s="95" t="s">
        <v>42</v>
      </c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  <c r="AA133" s="128"/>
      <c r="AB133" s="128"/>
      <c r="AC133" s="128"/>
      <c r="AD133" s="128"/>
      <c r="AE133" s="128"/>
      <c r="AF133" s="128"/>
      <c r="AG133" s="128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/>
      <c r="AV133" s="128"/>
      <c r="AW133" s="128"/>
      <c r="AX133" s="128"/>
      <c r="AY133" s="128"/>
      <c r="AZ133" s="128"/>
      <c r="BA133" s="128"/>
      <c r="BB133" s="128"/>
      <c r="BC133" s="128"/>
      <c r="BD133" s="128"/>
      <c r="BE133" s="128"/>
      <c r="BF133" s="128"/>
      <c r="BG133" s="128"/>
      <c r="BH133" s="128"/>
      <c r="BI133" s="128"/>
      <c r="BJ133" s="128"/>
      <c r="BK133" s="128"/>
      <c r="BL133" s="128"/>
      <c r="BM133" s="128"/>
      <c r="BN133" s="128"/>
      <c r="BO133" s="128"/>
      <c r="BP133" s="128"/>
      <c r="BQ133" s="128"/>
      <c r="BR133" s="128"/>
      <c r="BS133" s="128"/>
      <c r="BT133" s="128"/>
      <c r="BU133" s="128"/>
      <c r="BV133" s="128"/>
      <c r="BW133" s="128"/>
      <c r="BX133" s="128"/>
      <c r="BY133" s="128"/>
      <c r="BZ133" s="128"/>
      <c r="CA133" s="128"/>
      <c r="CB133" s="128"/>
      <c r="CC133" s="128"/>
      <c r="CD133" s="128"/>
      <c r="CE133" s="128"/>
      <c r="CF133" s="128"/>
      <c r="CG133" s="128"/>
      <c r="CH133" s="128"/>
      <c r="CI133" s="128"/>
      <c r="CJ133" s="128"/>
      <c r="CK133" s="128"/>
      <c r="CL133" s="128"/>
      <c r="CM133" s="128"/>
      <c r="CN133" s="128"/>
      <c r="CO133" s="128"/>
      <c r="CP133" s="128"/>
      <c r="CQ133" s="128"/>
      <c r="CR133" s="128"/>
      <c r="CS133" s="128"/>
      <c r="CT133" s="128"/>
      <c r="CU133" s="128"/>
      <c r="CV133" s="128"/>
      <c r="CW133" s="128"/>
      <c r="CX133" s="128"/>
      <c r="CY133" s="128"/>
      <c r="CZ133" s="128"/>
      <c r="DA133" s="128"/>
      <c r="DB133" s="128"/>
      <c r="DC133" s="128"/>
      <c r="DD133" s="128"/>
      <c r="DE133" s="128"/>
      <c r="DF133" s="128"/>
      <c r="DG133" s="128"/>
      <c r="DH133" s="128"/>
      <c r="DI133" s="128"/>
      <c r="DJ133" s="128"/>
      <c r="DK133" s="128"/>
      <c r="DL133" s="128"/>
      <c r="DM133" s="128"/>
      <c r="DN133" s="128"/>
      <c r="DO133" s="128"/>
      <c r="DP133" s="128"/>
      <c r="DQ133" s="128"/>
      <c r="DR133" s="128"/>
      <c r="DS133" s="128"/>
      <c r="DT133" s="128"/>
      <c r="DU133" s="128"/>
      <c r="DV133" s="128"/>
      <c r="DW133" s="128"/>
      <c r="DX133" s="128"/>
      <c r="DY133" s="128"/>
      <c r="DZ133" s="128"/>
      <c r="EA133" s="128"/>
      <c r="EB133" s="128"/>
      <c r="EC133" s="128"/>
      <c r="ED133" s="128"/>
      <c r="EE133" s="128"/>
      <c r="EF133" s="128"/>
      <c r="EG133" s="128"/>
      <c r="EH133" s="128"/>
      <c r="EI133" s="128"/>
      <c r="EJ133" s="128"/>
      <c r="EK133" s="128"/>
      <c r="EL133" s="128"/>
      <c r="EM133" s="128"/>
      <c r="EN133" s="128"/>
      <c r="EO133" s="128"/>
      <c r="EP133" s="128"/>
      <c r="EQ133" s="128"/>
      <c r="ER133" s="128"/>
      <c r="ES133" s="128"/>
      <c r="ET133" s="128"/>
      <c r="EU133" s="128"/>
      <c r="EV133" s="128"/>
      <c r="EW133" s="128"/>
      <c r="EX133" s="128"/>
      <c r="EY133" s="128"/>
      <c r="EZ133" s="128"/>
      <c r="FA133" s="128"/>
      <c r="FB133" s="128"/>
      <c r="FC133" s="128"/>
      <c r="FD133" s="128"/>
      <c r="FE133" s="128"/>
      <c r="FF133" s="128"/>
      <c r="FG133" s="128"/>
      <c r="FH133" s="128"/>
      <c r="FI133" s="128"/>
      <c r="FJ133" s="128"/>
      <c r="FK133" s="128"/>
      <c r="FL133" s="128"/>
      <c r="FM133" s="128"/>
      <c r="FN133" s="128"/>
      <c r="FO133" s="128"/>
      <c r="FP133" s="128"/>
      <c r="FQ133" s="128"/>
      <c r="FR133" s="128"/>
      <c r="FS133" s="128"/>
      <c r="FT133" s="128"/>
      <c r="FU133" s="128"/>
      <c r="FV133" s="128"/>
      <c r="FW133" s="128"/>
      <c r="FX133" s="128"/>
    </row>
    <row r="134" spans="1:180" s="64" customFormat="1" ht="12.6" customHeight="1" x14ac:dyDescent="0.25">
      <c r="A134" s="97"/>
      <c r="B134" s="98">
        <v>20.190000000000001</v>
      </c>
      <c r="C134" s="99"/>
      <c r="D134" s="100" t="s">
        <v>88</v>
      </c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  <c r="AA134" s="128"/>
      <c r="AB134" s="128"/>
      <c r="AC134" s="128"/>
      <c r="AD134" s="128"/>
      <c r="AE134" s="128"/>
      <c r="AF134" s="128"/>
      <c r="AG134" s="128"/>
      <c r="AH134" s="128"/>
      <c r="AI134" s="128"/>
      <c r="AJ134" s="128"/>
      <c r="AK134" s="128"/>
      <c r="AL134" s="128"/>
      <c r="AM134" s="128"/>
      <c r="AN134" s="128"/>
      <c r="AO134" s="128"/>
      <c r="AP134" s="128"/>
      <c r="AQ134" s="128"/>
      <c r="AR134" s="128"/>
      <c r="AS134" s="128"/>
      <c r="AT134" s="128"/>
      <c r="AU134" s="128"/>
      <c r="AV134" s="128"/>
      <c r="AW134" s="128"/>
      <c r="AX134" s="128"/>
      <c r="AY134" s="128"/>
      <c r="AZ134" s="128"/>
      <c r="BA134" s="128"/>
      <c r="BB134" s="128"/>
      <c r="BC134" s="128"/>
      <c r="BD134" s="128"/>
      <c r="BE134" s="128"/>
      <c r="BF134" s="128"/>
      <c r="BG134" s="128"/>
      <c r="BH134" s="128"/>
      <c r="BI134" s="128"/>
      <c r="BJ134" s="128"/>
      <c r="BK134" s="128"/>
      <c r="BL134" s="128"/>
      <c r="BM134" s="128"/>
      <c r="BN134" s="128"/>
      <c r="BO134" s="128"/>
      <c r="BP134" s="128"/>
      <c r="BQ134" s="128"/>
      <c r="BR134" s="128"/>
      <c r="BS134" s="128"/>
      <c r="BT134" s="128"/>
      <c r="BU134" s="128"/>
      <c r="BV134" s="128"/>
      <c r="BW134" s="128"/>
      <c r="BX134" s="128"/>
      <c r="BY134" s="128"/>
      <c r="BZ134" s="128"/>
      <c r="CA134" s="128"/>
      <c r="CB134" s="128"/>
      <c r="CC134" s="128"/>
      <c r="CD134" s="128"/>
      <c r="CE134" s="128"/>
      <c r="CF134" s="128"/>
      <c r="CG134" s="128"/>
      <c r="CH134" s="128"/>
      <c r="CI134" s="128"/>
      <c r="CJ134" s="128"/>
      <c r="CK134" s="128"/>
      <c r="CL134" s="128"/>
      <c r="CM134" s="128"/>
      <c r="CN134" s="128"/>
      <c r="CO134" s="128"/>
      <c r="CP134" s="128"/>
      <c r="CQ134" s="128"/>
      <c r="CR134" s="128"/>
      <c r="CS134" s="128"/>
      <c r="CT134" s="128"/>
      <c r="CU134" s="128"/>
      <c r="CV134" s="128"/>
      <c r="CW134" s="128"/>
      <c r="CX134" s="128"/>
      <c r="CY134" s="128"/>
      <c r="CZ134" s="128"/>
      <c r="DA134" s="128"/>
      <c r="DB134" s="128"/>
      <c r="DC134" s="128"/>
      <c r="DD134" s="128"/>
      <c r="DE134" s="128"/>
      <c r="DF134" s="128"/>
      <c r="DG134" s="128"/>
      <c r="DH134" s="128"/>
      <c r="DI134" s="128"/>
      <c r="DJ134" s="128"/>
      <c r="DK134" s="128"/>
      <c r="DL134" s="128"/>
      <c r="DM134" s="128"/>
      <c r="DN134" s="128"/>
      <c r="DO134" s="128"/>
      <c r="DP134" s="128"/>
      <c r="DQ134" s="128"/>
      <c r="DR134" s="128"/>
      <c r="DS134" s="128"/>
      <c r="DT134" s="128"/>
      <c r="DU134" s="128"/>
      <c r="DV134" s="128"/>
      <c r="DW134" s="128"/>
      <c r="DX134" s="128"/>
      <c r="DY134" s="128"/>
      <c r="DZ134" s="128"/>
      <c r="EA134" s="128"/>
      <c r="EB134" s="128"/>
      <c r="EC134" s="128"/>
      <c r="ED134" s="128"/>
      <c r="EE134" s="128"/>
      <c r="EF134" s="128"/>
      <c r="EG134" s="128"/>
      <c r="EH134" s="128"/>
      <c r="EI134" s="128"/>
      <c r="EJ134" s="128"/>
      <c r="EK134" s="128"/>
      <c r="EL134" s="128"/>
      <c r="EM134" s="128"/>
      <c r="EN134" s="128"/>
      <c r="EO134" s="128"/>
      <c r="EP134" s="128"/>
      <c r="EQ134" s="128"/>
      <c r="ER134" s="128"/>
      <c r="ES134" s="128"/>
      <c r="ET134" s="128"/>
      <c r="EU134" s="128"/>
      <c r="EV134" s="128"/>
      <c r="EW134" s="128"/>
      <c r="EX134" s="128"/>
      <c r="EY134" s="128"/>
      <c r="EZ134" s="128"/>
      <c r="FA134" s="128"/>
      <c r="FB134" s="128"/>
      <c r="FC134" s="128"/>
      <c r="FD134" s="128"/>
      <c r="FE134" s="128"/>
      <c r="FF134" s="128"/>
      <c r="FG134" s="128"/>
      <c r="FH134" s="128"/>
      <c r="FI134" s="128"/>
      <c r="FJ134" s="128"/>
      <c r="FK134" s="128"/>
      <c r="FL134" s="128"/>
      <c r="FM134" s="128"/>
      <c r="FN134" s="128"/>
      <c r="FO134" s="128"/>
      <c r="FP134" s="128"/>
      <c r="FQ134" s="128"/>
      <c r="FR134" s="128"/>
      <c r="FS134" s="128"/>
      <c r="FT134" s="128"/>
      <c r="FU134" s="128"/>
      <c r="FV134" s="128"/>
      <c r="FW134" s="128"/>
      <c r="FX134" s="128"/>
    </row>
    <row r="135" spans="1:180" ht="19.5" customHeight="1" x14ac:dyDescent="0.25">
      <c r="A135" s="39" t="s">
        <v>34</v>
      </c>
      <c r="B135" s="42">
        <f>SUBTOTAL(109, B31:B134)</f>
        <v>23340.580000000005</v>
      </c>
      <c r="C135" s="128"/>
      <c r="D135" s="10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8"/>
      <c r="W135" s="128"/>
      <c r="X135" s="128"/>
      <c r="Y135" s="128"/>
      <c r="Z135" s="128"/>
      <c r="AA135" s="128"/>
      <c r="AB135" s="128"/>
      <c r="AC135" s="128"/>
      <c r="AD135" s="128"/>
      <c r="AE135" s="128"/>
      <c r="AF135" s="128"/>
      <c r="AG135" s="128"/>
      <c r="AH135" s="128"/>
      <c r="AI135" s="128"/>
      <c r="AJ135" s="128"/>
      <c r="AK135" s="128"/>
      <c r="AL135" s="128"/>
      <c r="AM135" s="128"/>
      <c r="AN135" s="128"/>
      <c r="AO135" s="128"/>
      <c r="AP135" s="128"/>
      <c r="AQ135" s="128"/>
      <c r="AR135" s="128"/>
      <c r="AS135" s="128"/>
      <c r="AT135" s="128"/>
      <c r="AU135" s="128"/>
      <c r="AV135" s="128"/>
      <c r="AW135" s="128"/>
      <c r="AX135" s="128"/>
      <c r="AY135" s="128"/>
      <c r="AZ135" s="128"/>
      <c r="BA135" s="128"/>
      <c r="BB135" s="128"/>
      <c r="BC135" s="128"/>
      <c r="BD135" s="128"/>
      <c r="BE135" s="128"/>
      <c r="BF135" s="128"/>
      <c r="BG135" s="128"/>
      <c r="BH135" s="128"/>
      <c r="BI135" s="128"/>
      <c r="BJ135" s="128"/>
      <c r="BK135" s="128"/>
      <c r="BL135" s="128"/>
      <c r="BM135" s="128"/>
      <c r="BN135" s="128"/>
      <c r="BO135" s="128"/>
      <c r="BP135" s="128"/>
      <c r="BQ135" s="128"/>
      <c r="BR135" s="128"/>
      <c r="BS135" s="128"/>
      <c r="BT135" s="128"/>
      <c r="BU135" s="128"/>
      <c r="BV135" s="128"/>
      <c r="BW135" s="128"/>
      <c r="BX135" s="128"/>
      <c r="BY135" s="128"/>
      <c r="BZ135" s="128"/>
      <c r="CA135" s="128"/>
      <c r="CB135" s="128"/>
      <c r="CC135" s="128"/>
      <c r="CD135" s="128"/>
      <c r="CE135" s="128"/>
      <c r="CF135" s="128"/>
      <c r="CG135" s="128"/>
      <c r="CH135" s="128"/>
      <c r="CI135" s="128"/>
      <c r="CJ135" s="128"/>
      <c r="CK135" s="128"/>
      <c r="CL135" s="128"/>
      <c r="CM135" s="128"/>
      <c r="CN135" s="128"/>
      <c r="CO135" s="128"/>
      <c r="CP135" s="128"/>
      <c r="CQ135" s="128"/>
      <c r="CR135" s="128"/>
      <c r="CS135" s="128"/>
      <c r="CT135" s="128"/>
      <c r="CU135" s="128"/>
      <c r="CV135" s="128"/>
      <c r="CW135" s="128"/>
      <c r="CX135" s="128"/>
      <c r="CY135" s="128"/>
      <c r="CZ135" s="128"/>
      <c r="DA135" s="128"/>
      <c r="DB135" s="128"/>
      <c r="DC135" s="128"/>
      <c r="DD135" s="128"/>
      <c r="DE135" s="128"/>
      <c r="DF135" s="128"/>
      <c r="DG135" s="128"/>
      <c r="DH135" s="128"/>
      <c r="DI135" s="128"/>
      <c r="DJ135" s="128"/>
      <c r="DK135" s="128"/>
      <c r="DL135" s="128"/>
      <c r="DM135" s="128"/>
      <c r="DN135" s="128"/>
      <c r="DO135" s="128"/>
      <c r="DP135" s="128"/>
      <c r="DQ135" s="128"/>
      <c r="DR135" s="128"/>
      <c r="DS135" s="128"/>
      <c r="DT135" s="128"/>
      <c r="DU135" s="128"/>
      <c r="DV135" s="128"/>
      <c r="DW135" s="128"/>
      <c r="DX135" s="128"/>
      <c r="DY135" s="128"/>
      <c r="DZ135" s="128"/>
      <c r="EA135" s="128"/>
      <c r="EB135" s="128"/>
      <c r="EC135" s="128"/>
      <c r="ED135" s="128"/>
      <c r="EE135" s="128"/>
      <c r="EF135" s="128"/>
      <c r="EG135" s="128"/>
      <c r="EH135" s="128"/>
      <c r="EI135" s="128"/>
      <c r="EJ135" s="128"/>
      <c r="EK135" s="128"/>
      <c r="EL135" s="128"/>
      <c r="EM135" s="128"/>
      <c r="EN135" s="128"/>
      <c r="EO135" s="128"/>
      <c r="EP135" s="128"/>
      <c r="EQ135" s="128"/>
      <c r="ER135" s="128"/>
      <c r="ES135" s="128"/>
      <c r="ET135" s="128"/>
      <c r="EU135" s="128"/>
      <c r="EV135" s="128"/>
      <c r="EW135" s="128"/>
      <c r="EX135" s="128"/>
      <c r="EY135" s="128"/>
      <c r="EZ135" s="128"/>
      <c r="FA135" s="128"/>
      <c r="FB135" s="128"/>
      <c r="FC135" s="128"/>
      <c r="FD135" s="128"/>
      <c r="FE135" s="128"/>
      <c r="FF135" s="128"/>
      <c r="FG135" s="128"/>
      <c r="FH135" s="128"/>
      <c r="FI135" s="128"/>
      <c r="FJ135" s="128"/>
      <c r="FK135" s="128"/>
      <c r="FL135" s="128"/>
      <c r="FM135" s="128"/>
      <c r="FN135" s="128"/>
      <c r="FO135" s="128"/>
      <c r="FP135" s="128"/>
      <c r="FQ135" s="128"/>
      <c r="FR135" s="128"/>
      <c r="FS135" s="128"/>
      <c r="FT135" s="128"/>
      <c r="FU135" s="128"/>
      <c r="FV135" s="128"/>
      <c r="FW135" s="128"/>
      <c r="FX135" s="128"/>
    </row>
    <row r="136" spans="1:180" ht="19.5" customHeight="1" x14ac:dyDescent="0.3">
      <c r="A136" s="158" t="s">
        <v>89</v>
      </c>
      <c r="B136" s="159"/>
      <c r="C136" s="159"/>
      <c r="D136" s="8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  <c r="V136" s="128"/>
      <c r="W136" s="128"/>
      <c r="X136" s="128"/>
      <c r="Y136" s="128"/>
      <c r="Z136" s="128"/>
      <c r="AA136" s="128"/>
      <c r="AB136" s="128"/>
      <c r="AC136" s="128"/>
      <c r="AD136" s="128"/>
      <c r="AE136" s="128"/>
      <c r="AF136" s="128"/>
      <c r="AG136" s="128"/>
      <c r="AH136" s="128"/>
      <c r="AI136" s="128"/>
      <c r="AJ136" s="128"/>
      <c r="AK136" s="128"/>
      <c r="AL136" s="128"/>
      <c r="AM136" s="128"/>
      <c r="AN136" s="128"/>
      <c r="AO136" s="128"/>
      <c r="AP136" s="128"/>
      <c r="AQ136" s="128"/>
      <c r="AR136" s="128"/>
      <c r="AS136" s="128"/>
      <c r="AT136" s="128"/>
      <c r="AU136" s="128"/>
      <c r="AV136" s="128"/>
      <c r="AW136" s="128"/>
      <c r="AX136" s="128"/>
      <c r="AY136" s="128"/>
      <c r="AZ136" s="128"/>
      <c r="BA136" s="128"/>
      <c r="BB136" s="128"/>
      <c r="BC136" s="128"/>
      <c r="BD136" s="128"/>
      <c r="BE136" s="128"/>
      <c r="BF136" s="128"/>
      <c r="BG136" s="128"/>
      <c r="BH136" s="128"/>
      <c r="BI136" s="128"/>
      <c r="BJ136" s="128"/>
      <c r="BK136" s="128"/>
      <c r="BL136" s="128"/>
      <c r="BM136" s="128"/>
      <c r="BN136" s="128"/>
      <c r="BO136" s="128"/>
      <c r="BP136" s="128"/>
      <c r="BQ136" s="128"/>
      <c r="BR136" s="128"/>
      <c r="BS136" s="128"/>
      <c r="BT136" s="128"/>
      <c r="BU136" s="128"/>
      <c r="BV136" s="128"/>
      <c r="BW136" s="128"/>
      <c r="BX136" s="128"/>
      <c r="BY136" s="128"/>
      <c r="BZ136" s="128"/>
      <c r="CA136" s="128"/>
      <c r="CB136" s="128"/>
      <c r="CC136" s="128"/>
      <c r="CD136" s="128"/>
      <c r="CE136" s="128"/>
      <c r="CF136" s="128"/>
      <c r="CG136" s="128"/>
      <c r="CH136" s="128"/>
      <c r="CI136" s="128"/>
      <c r="CJ136" s="128"/>
      <c r="CK136" s="128"/>
      <c r="CL136" s="128"/>
      <c r="CM136" s="128"/>
      <c r="CN136" s="128"/>
      <c r="CO136" s="128"/>
      <c r="CP136" s="128"/>
      <c r="CQ136" s="128"/>
      <c r="CR136" s="128"/>
      <c r="CS136" s="128"/>
      <c r="CT136" s="128"/>
      <c r="CU136" s="128"/>
      <c r="CV136" s="128"/>
      <c r="CW136" s="128"/>
      <c r="CX136" s="128"/>
      <c r="CY136" s="128"/>
      <c r="CZ136" s="128"/>
      <c r="DA136" s="128"/>
      <c r="DB136" s="128"/>
      <c r="DC136" s="128"/>
      <c r="DD136" s="128"/>
      <c r="DE136" s="128"/>
      <c r="DF136" s="128"/>
      <c r="DG136" s="128"/>
      <c r="DH136" s="128"/>
      <c r="DI136" s="128"/>
      <c r="DJ136" s="128"/>
      <c r="DK136" s="128"/>
      <c r="DL136" s="128"/>
      <c r="DM136" s="128"/>
      <c r="DN136" s="128"/>
      <c r="DO136" s="128"/>
      <c r="DP136" s="128"/>
      <c r="DQ136" s="128"/>
      <c r="DR136" s="128"/>
      <c r="DS136" s="128"/>
      <c r="DT136" s="128"/>
      <c r="DU136" s="128"/>
      <c r="DV136" s="128"/>
      <c r="DW136" s="128"/>
      <c r="DX136" s="128"/>
      <c r="DY136" s="128"/>
      <c r="DZ136" s="128"/>
      <c r="EA136" s="128"/>
      <c r="EB136" s="128"/>
      <c r="EC136" s="128"/>
      <c r="ED136" s="128"/>
      <c r="EE136" s="128"/>
      <c r="EF136" s="128"/>
      <c r="EG136" s="128"/>
      <c r="EH136" s="128"/>
      <c r="EI136" s="128"/>
      <c r="EJ136" s="128"/>
      <c r="EK136" s="128"/>
      <c r="EL136" s="128"/>
      <c r="EM136" s="128"/>
      <c r="EN136" s="128"/>
      <c r="EO136" s="128"/>
      <c r="EP136" s="128"/>
      <c r="EQ136" s="128"/>
      <c r="ER136" s="128"/>
      <c r="ES136" s="128"/>
      <c r="ET136" s="128"/>
      <c r="EU136" s="128"/>
      <c r="EV136" s="128"/>
      <c r="EW136" s="128"/>
      <c r="EX136" s="128"/>
      <c r="EY136" s="128"/>
      <c r="EZ136" s="128"/>
      <c r="FA136" s="128"/>
      <c r="FB136" s="128"/>
      <c r="FC136" s="128"/>
      <c r="FD136" s="128"/>
      <c r="FE136" s="128"/>
      <c r="FF136" s="128"/>
      <c r="FG136" s="128"/>
      <c r="FH136" s="128"/>
      <c r="FI136" s="128"/>
      <c r="FJ136" s="128"/>
      <c r="FK136" s="128"/>
      <c r="FL136" s="128"/>
      <c r="FM136" s="128"/>
      <c r="FN136" s="128"/>
      <c r="FO136" s="128"/>
      <c r="FP136" s="128"/>
      <c r="FQ136" s="128"/>
      <c r="FR136" s="128"/>
      <c r="FS136" s="128"/>
      <c r="FT136" s="128"/>
      <c r="FU136" s="128"/>
      <c r="FV136" s="128"/>
      <c r="FW136" s="128"/>
      <c r="FX136" s="128"/>
    </row>
    <row r="137" spans="1:180" s="25" customFormat="1" ht="25.5" customHeight="1" x14ac:dyDescent="0.25">
      <c r="A137" s="22" t="s">
        <v>90</v>
      </c>
      <c r="B137" s="23" t="s">
        <v>11</v>
      </c>
      <c r="C137" s="23" t="s">
        <v>91</v>
      </c>
      <c r="D137" s="84" t="s">
        <v>36</v>
      </c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96"/>
      <c r="AU137" s="96"/>
      <c r="AV137" s="96"/>
      <c r="AW137" s="96"/>
      <c r="AX137" s="96"/>
      <c r="AY137" s="96"/>
      <c r="AZ137" s="96"/>
      <c r="BA137" s="96"/>
      <c r="BB137" s="96"/>
      <c r="BC137" s="96"/>
      <c r="BD137" s="96"/>
      <c r="BE137" s="96"/>
      <c r="BF137" s="96"/>
      <c r="BG137" s="96"/>
      <c r="BH137" s="96"/>
      <c r="BI137" s="96"/>
      <c r="BJ137" s="96"/>
      <c r="BK137" s="96"/>
      <c r="BL137" s="96"/>
      <c r="BM137" s="96"/>
      <c r="BN137" s="96"/>
      <c r="BO137" s="96"/>
      <c r="BP137" s="96"/>
      <c r="BQ137" s="96"/>
      <c r="BR137" s="96"/>
      <c r="BS137" s="96"/>
      <c r="BT137" s="96"/>
      <c r="BU137" s="96"/>
      <c r="BV137" s="96"/>
      <c r="BW137" s="96"/>
      <c r="BX137" s="96"/>
      <c r="BY137" s="96"/>
      <c r="BZ137" s="96"/>
      <c r="CA137" s="96"/>
      <c r="CB137" s="96"/>
      <c r="CC137" s="96"/>
      <c r="CD137" s="96"/>
      <c r="CE137" s="96"/>
      <c r="CF137" s="96"/>
      <c r="CG137" s="96"/>
      <c r="CH137" s="96"/>
      <c r="CI137" s="96"/>
      <c r="CJ137" s="96"/>
      <c r="CK137" s="96"/>
      <c r="CL137" s="96"/>
      <c r="CM137" s="96"/>
      <c r="CN137" s="96"/>
      <c r="CO137" s="96"/>
      <c r="CP137" s="96"/>
      <c r="CQ137" s="96"/>
      <c r="CR137" s="96"/>
      <c r="CS137" s="96"/>
      <c r="CT137" s="96"/>
      <c r="CU137" s="96"/>
      <c r="CV137" s="96"/>
      <c r="CW137" s="96"/>
      <c r="CX137" s="96"/>
      <c r="CY137" s="96"/>
      <c r="CZ137" s="96"/>
      <c r="DA137" s="96"/>
      <c r="DB137" s="96"/>
      <c r="DC137" s="96"/>
      <c r="DD137" s="96"/>
      <c r="DE137" s="96"/>
      <c r="DF137" s="96"/>
      <c r="DG137" s="96"/>
      <c r="DH137" s="96"/>
      <c r="DI137" s="96"/>
      <c r="DJ137" s="96"/>
      <c r="DK137" s="96"/>
      <c r="DL137" s="96"/>
      <c r="DM137" s="96"/>
      <c r="DN137" s="96"/>
      <c r="DO137" s="96"/>
      <c r="DP137" s="96"/>
      <c r="DQ137" s="96"/>
      <c r="DR137" s="96"/>
      <c r="DS137" s="96"/>
      <c r="DT137" s="96"/>
      <c r="DU137" s="96"/>
      <c r="DV137" s="96"/>
      <c r="DW137" s="96"/>
      <c r="DX137" s="96"/>
      <c r="DY137" s="96"/>
      <c r="DZ137" s="96"/>
      <c r="EA137" s="96"/>
      <c r="EB137" s="96"/>
      <c r="EC137" s="96"/>
      <c r="ED137" s="96"/>
      <c r="EE137" s="96"/>
      <c r="EF137" s="96"/>
      <c r="EG137" s="96"/>
      <c r="EH137" s="96"/>
      <c r="EI137" s="96"/>
      <c r="EJ137" s="96"/>
      <c r="EK137" s="96"/>
      <c r="EL137" s="96"/>
      <c r="EM137" s="96"/>
      <c r="EN137" s="96"/>
      <c r="EO137" s="96"/>
      <c r="EP137" s="96"/>
      <c r="EQ137" s="96"/>
      <c r="ER137" s="96"/>
      <c r="ES137" s="96"/>
      <c r="ET137" s="96"/>
      <c r="EU137" s="96"/>
      <c r="EV137" s="96"/>
      <c r="EW137" s="96"/>
      <c r="EX137" s="96"/>
      <c r="EY137" s="96"/>
      <c r="EZ137" s="96"/>
      <c r="FA137" s="96"/>
      <c r="FB137" s="96"/>
      <c r="FC137" s="96"/>
      <c r="FD137" s="96"/>
      <c r="FE137" s="96"/>
      <c r="FF137" s="96"/>
      <c r="FG137" s="96"/>
      <c r="FH137" s="96"/>
      <c r="FI137" s="96"/>
      <c r="FJ137" s="96"/>
      <c r="FK137" s="96"/>
      <c r="FL137" s="96"/>
      <c r="FM137" s="96"/>
      <c r="FN137" s="96"/>
      <c r="FO137" s="96"/>
      <c r="FP137" s="96"/>
      <c r="FQ137" s="96"/>
      <c r="FR137" s="96"/>
      <c r="FS137" s="96"/>
      <c r="FT137" s="96"/>
      <c r="FU137" s="96"/>
      <c r="FV137" s="96"/>
      <c r="FW137" s="96"/>
      <c r="FX137" s="96"/>
    </row>
    <row r="138" spans="1:180" ht="12.75" customHeight="1" x14ac:dyDescent="0.25">
      <c r="A138" s="132">
        <v>42557</v>
      </c>
      <c r="B138" s="67">
        <v>10.6</v>
      </c>
      <c r="C138" s="128" t="s">
        <v>92</v>
      </c>
      <c r="D138" s="10" t="s">
        <v>42</v>
      </c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  <c r="W138" s="128"/>
      <c r="X138" s="128"/>
      <c r="Y138" s="128"/>
      <c r="Z138" s="128"/>
      <c r="AA138" s="128"/>
      <c r="AB138" s="128"/>
      <c r="AC138" s="128"/>
      <c r="AD138" s="128"/>
      <c r="AE138" s="128"/>
      <c r="AF138" s="128"/>
      <c r="AG138" s="128"/>
      <c r="AH138" s="128"/>
      <c r="AI138" s="128"/>
      <c r="AJ138" s="128"/>
      <c r="AK138" s="128"/>
      <c r="AL138" s="128"/>
      <c r="AM138" s="128"/>
      <c r="AN138" s="128"/>
      <c r="AO138" s="128"/>
      <c r="AP138" s="128"/>
      <c r="AQ138" s="128"/>
      <c r="AR138" s="128"/>
      <c r="AS138" s="128"/>
      <c r="AT138" s="128"/>
      <c r="AU138" s="128"/>
      <c r="AV138" s="128"/>
      <c r="AW138" s="128"/>
      <c r="AX138" s="128"/>
      <c r="AY138" s="128"/>
      <c r="AZ138" s="128"/>
      <c r="BA138" s="128"/>
      <c r="BB138" s="128"/>
      <c r="BC138" s="128"/>
      <c r="BD138" s="128"/>
      <c r="BE138" s="128"/>
      <c r="BF138" s="128"/>
      <c r="BG138" s="128"/>
      <c r="BH138" s="128"/>
      <c r="BI138" s="128"/>
      <c r="BJ138" s="128"/>
      <c r="BK138" s="128"/>
      <c r="BL138" s="128"/>
      <c r="BM138" s="128"/>
      <c r="BN138" s="128"/>
      <c r="BO138" s="128"/>
      <c r="BP138" s="128"/>
      <c r="BQ138" s="128"/>
      <c r="BR138" s="128"/>
      <c r="BS138" s="128"/>
      <c r="BT138" s="128"/>
      <c r="BU138" s="128"/>
      <c r="BV138" s="128"/>
      <c r="BW138" s="128"/>
      <c r="BX138" s="128"/>
      <c r="BY138" s="128"/>
      <c r="BZ138" s="128"/>
      <c r="CA138" s="128"/>
      <c r="CB138" s="128"/>
      <c r="CC138" s="128"/>
      <c r="CD138" s="128"/>
      <c r="CE138" s="128"/>
      <c r="CF138" s="128"/>
      <c r="CG138" s="128"/>
      <c r="CH138" s="128"/>
      <c r="CI138" s="128"/>
      <c r="CJ138" s="128"/>
      <c r="CK138" s="128"/>
      <c r="CL138" s="128"/>
      <c r="CM138" s="128"/>
      <c r="CN138" s="128"/>
      <c r="CO138" s="128"/>
      <c r="CP138" s="128"/>
      <c r="CQ138" s="128"/>
      <c r="CR138" s="128"/>
      <c r="CS138" s="128"/>
      <c r="CT138" s="128"/>
      <c r="CU138" s="128"/>
      <c r="CV138" s="128"/>
      <c r="CW138" s="128"/>
      <c r="CX138" s="128"/>
      <c r="CY138" s="128"/>
      <c r="CZ138" s="128"/>
      <c r="DA138" s="128"/>
      <c r="DB138" s="128"/>
      <c r="DC138" s="128"/>
      <c r="DD138" s="128"/>
      <c r="DE138" s="128"/>
      <c r="DF138" s="128"/>
      <c r="DG138" s="128"/>
      <c r="DH138" s="128"/>
      <c r="DI138" s="128"/>
      <c r="DJ138" s="128"/>
      <c r="DK138" s="128"/>
      <c r="DL138" s="128"/>
      <c r="DM138" s="128"/>
      <c r="DN138" s="128"/>
      <c r="DO138" s="128"/>
      <c r="DP138" s="128"/>
      <c r="DQ138" s="128"/>
      <c r="DR138" s="128"/>
      <c r="DS138" s="128"/>
      <c r="DT138" s="128"/>
      <c r="DU138" s="128"/>
      <c r="DV138" s="128"/>
      <c r="DW138" s="128"/>
      <c r="DX138" s="128"/>
      <c r="DY138" s="128"/>
      <c r="DZ138" s="128"/>
      <c r="EA138" s="128"/>
      <c r="EB138" s="128"/>
      <c r="EC138" s="128"/>
      <c r="ED138" s="128"/>
      <c r="EE138" s="128"/>
      <c r="EF138" s="128"/>
      <c r="EG138" s="128"/>
      <c r="EH138" s="128"/>
      <c r="EI138" s="128"/>
      <c r="EJ138" s="128"/>
      <c r="EK138" s="128"/>
      <c r="EL138" s="128"/>
      <c r="EM138" s="128"/>
      <c r="EN138" s="128"/>
      <c r="EO138" s="128"/>
      <c r="EP138" s="128"/>
      <c r="EQ138" s="128"/>
      <c r="ER138" s="128"/>
      <c r="ES138" s="128"/>
      <c r="ET138" s="128"/>
      <c r="EU138" s="128"/>
      <c r="EV138" s="128"/>
      <c r="EW138" s="128"/>
      <c r="EX138" s="128"/>
      <c r="EY138" s="128"/>
      <c r="EZ138" s="128"/>
      <c r="FA138" s="128"/>
      <c r="FB138" s="128"/>
      <c r="FC138" s="128"/>
      <c r="FD138" s="128"/>
      <c r="FE138" s="128"/>
      <c r="FF138" s="128"/>
      <c r="FG138" s="128"/>
      <c r="FH138" s="128"/>
      <c r="FI138" s="128"/>
      <c r="FJ138" s="128"/>
      <c r="FK138" s="128"/>
      <c r="FL138" s="128"/>
      <c r="FM138" s="128"/>
      <c r="FN138" s="128"/>
      <c r="FO138" s="128"/>
      <c r="FP138" s="128"/>
      <c r="FQ138" s="128"/>
      <c r="FR138" s="128"/>
      <c r="FS138" s="128"/>
      <c r="FT138" s="128"/>
      <c r="FU138" s="128"/>
      <c r="FV138" s="128"/>
      <c r="FW138" s="128"/>
      <c r="FX138" s="128"/>
    </row>
    <row r="139" spans="1:180" ht="12.75" customHeight="1" x14ac:dyDescent="0.25">
      <c r="A139" s="132">
        <v>42598</v>
      </c>
      <c r="B139" s="67">
        <v>8.6</v>
      </c>
      <c r="C139" s="128" t="s">
        <v>93</v>
      </c>
      <c r="D139" s="10" t="s">
        <v>42</v>
      </c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  <c r="AE139" s="128"/>
      <c r="AF139" s="128"/>
      <c r="AG139" s="128"/>
      <c r="AH139" s="128"/>
      <c r="AI139" s="128"/>
      <c r="AJ139" s="128"/>
      <c r="AK139" s="128"/>
      <c r="AL139" s="128"/>
      <c r="AM139" s="128"/>
      <c r="AN139" s="128"/>
      <c r="AO139" s="128"/>
      <c r="AP139" s="128"/>
      <c r="AQ139" s="128"/>
      <c r="AR139" s="128"/>
      <c r="AS139" s="128"/>
      <c r="AT139" s="128"/>
      <c r="AU139" s="128"/>
      <c r="AV139" s="128"/>
      <c r="AW139" s="128"/>
      <c r="AX139" s="128"/>
      <c r="AY139" s="128"/>
      <c r="AZ139" s="128"/>
      <c r="BA139" s="128"/>
      <c r="BB139" s="128"/>
      <c r="BC139" s="128"/>
      <c r="BD139" s="128"/>
      <c r="BE139" s="128"/>
      <c r="BF139" s="128"/>
      <c r="BG139" s="128"/>
      <c r="BH139" s="128"/>
      <c r="BI139" s="128"/>
      <c r="BJ139" s="128"/>
      <c r="BK139" s="128"/>
      <c r="BL139" s="128"/>
      <c r="BM139" s="128"/>
      <c r="BN139" s="128"/>
      <c r="BO139" s="128"/>
      <c r="BP139" s="128"/>
      <c r="BQ139" s="128"/>
      <c r="BR139" s="128"/>
      <c r="BS139" s="128"/>
      <c r="BT139" s="128"/>
      <c r="BU139" s="128"/>
      <c r="BV139" s="128"/>
      <c r="BW139" s="128"/>
      <c r="BX139" s="128"/>
      <c r="BY139" s="128"/>
      <c r="BZ139" s="128"/>
      <c r="CA139" s="128"/>
      <c r="CB139" s="128"/>
      <c r="CC139" s="128"/>
      <c r="CD139" s="128"/>
      <c r="CE139" s="128"/>
      <c r="CF139" s="128"/>
      <c r="CG139" s="128"/>
      <c r="CH139" s="128"/>
      <c r="CI139" s="128"/>
      <c r="CJ139" s="128"/>
      <c r="CK139" s="128"/>
      <c r="CL139" s="128"/>
      <c r="CM139" s="128"/>
      <c r="CN139" s="128"/>
      <c r="CO139" s="128"/>
      <c r="CP139" s="128"/>
      <c r="CQ139" s="128"/>
      <c r="CR139" s="128"/>
      <c r="CS139" s="128"/>
      <c r="CT139" s="128"/>
      <c r="CU139" s="128"/>
      <c r="CV139" s="128"/>
      <c r="CW139" s="128"/>
      <c r="CX139" s="128"/>
      <c r="CY139" s="128"/>
      <c r="CZ139" s="128"/>
      <c r="DA139" s="128"/>
      <c r="DB139" s="128"/>
      <c r="DC139" s="128"/>
      <c r="DD139" s="128"/>
      <c r="DE139" s="128"/>
      <c r="DF139" s="128"/>
      <c r="DG139" s="128"/>
      <c r="DH139" s="128"/>
      <c r="DI139" s="128"/>
      <c r="DJ139" s="128"/>
      <c r="DK139" s="128"/>
      <c r="DL139" s="128"/>
      <c r="DM139" s="128"/>
      <c r="DN139" s="128"/>
      <c r="DO139" s="128"/>
      <c r="DP139" s="128"/>
      <c r="DQ139" s="128"/>
      <c r="DR139" s="128"/>
      <c r="DS139" s="128"/>
      <c r="DT139" s="128"/>
      <c r="DU139" s="128"/>
      <c r="DV139" s="128"/>
      <c r="DW139" s="128"/>
      <c r="DX139" s="128"/>
      <c r="DY139" s="128"/>
      <c r="DZ139" s="128"/>
      <c r="EA139" s="128"/>
      <c r="EB139" s="128"/>
      <c r="EC139" s="128"/>
      <c r="ED139" s="128"/>
      <c r="EE139" s="128"/>
      <c r="EF139" s="128"/>
      <c r="EG139" s="128"/>
      <c r="EH139" s="128"/>
      <c r="EI139" s="128"/>
      <c r="EJ139" s="128"/>
      <c r="EK139" s="128"/>
      <c r="EL139" s="128"/>
      <c r="EM139" s="128"/>
      <c r="EN139" s="128"/>
      <c r="EO139" s="128"/>
      <c r="EP139" s="128"/>
      <c r="EQ139" s="128"/>
      <c r="ER139" s="128"/>
      <c r="ES139" s="128"/>
      <c r="ET139" s="128"/>
      <c r="EU139" s="128"/>
      <c r="EV139" s="128"/>
      <c r="EW139" s="128"/>
      <c r="EX139" s="128"/>
      <c r="EY139" s="128"/>
      <c r="EZ139" s="128"/>
      <c r="FA139" s="128"/>
      <c r="FB139" s="128"/>
      <c r="FC139" s="128"/>
      <c r="FD139" s="128"/>
      <c r="FE139" s="128"/>
      <c r="FF139" s="128"/>
      <c r="FG139" s="128"/>
      <c r="FH139" s="128"/>
      <c r="FI139" s="128"/>
      <c r="FJ139" s="128"/>
      <c r="FK139" s="128"/>
      <c r="FL139" s="128"/>
      <c r="FM139" s="128"/>
      <c r="FN139" s="128"/>
      <c r="FO139" s="128"/>
      <c r="FP139" s="128"/>
      <c r="FQ139" s="128"/>
      <c r="FR139" s="128"/>
      <c r="FS139" s="128"/>
      <c r="FT139" s="128"/>
      <c r="FU139" s="128"/>
      <c r="FV139" s="128"/>
      <c r="FW139" s="128"/>
      <c r="FX139" s="128"/>
    </row>
    <row r="140" spans="1:180" ht="12.75" customHeight="1" x14ac:dyDescent="0.25">
      <c r="A140" s="132">
        <v>42604</v>
      </c>
      <c r="B140" s="67">
        <v>30</v>
      </c>
      <c r="C140" s="128" t="s">
        <v>94</v>
      </c>
      <c r="D140" s="10" t="s">
        <v>42</v>
      </c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8"/>
      <c r="U140" s="128"/>
      <c r="V140" s="128"/>
      <c r="W140" s="128"/>
      <c r="X140" s="128"/>
      <c r="Y140" s="128"/>
      <c r="Z140" s="128"/>
      <c r="AA140" s="128"/>
      <c r="AB140" s="128"/>
      <c r="AC140" s="128"/>
      <c r="AD140" s="128"/>
      <c r="AE140" s="128"/>
      <c r="AF140" s="128"/>
      <c r="AG140" s="128"/>
      <c r="AH140" s="128"/>
      <c r="AI140" s="128"/>
      <c r="AJ140" s="128"/>
      <c r="AK140" s="128"/>
      <c r="AL140" s="128"/>
      <c r="AM140" s="128"/>
      <c r="AN140" s="128"/>
      <c r="AO140" s="128"/>
      <c r="AP140" s="128"/>
      <c r="AQ140" s="128"/>
      <c r="AR140" s="128"/>
      <c r="AS140" s="128"/>
      <c r="AT140" s="128"/>
      <c r="AU140" s="128"/>
      <c r="AV140" s="128"/>
      <c r="AW140" s="128"/>
      <c r="AX140" s="128"/>
      <c r="AY140" s="128"/>
      <c r="AZ140" s="128"/>
      <c r="BA140" s="128"/>
      <c r="BB140" s="128"/>
      <c r="BC140" s="128"/>
      <c r="BD140" s="128"/>
      <c r="BE140" s="128"/>
      <c r="BF140" s="128"/>
      <c r="BG140" s="128"/>
      <c r="BH140" s="128"/>
      <c r="BI140" s="128"/>
      <c r="BJ140" s="128"/>
      <c r="BK140" s="128"/>
      <c r="BL140" s="128"/>
      <c r="BM140" s="128"/>
      <c r="BN140" s="128"/>
      <c r="BO140" s="128"/>
      <c r="BP140" s="128"/>
      <c r="BQ140" s="128"/>
      <c r="BR140" s="128"/>
      <c r="BS140" s="128"/>
      <c r="BT140" s="128"/>
      <c r="BU140" s="128"/>
      <c r="BV140" s="128"/>
      <c r="BW140" s="128"/>
      <c r="BX140" s="128"/>
      <c r="BY140" s="128"/>
      <c r="BZ140" s="128"/>
      <c r="CA140" s="128"/>
      <c r="CB140" s="128"/>
      <c r="CC140" s="128"/>
      <c r="CD140" s="128"/>
      <c r="CE140" s="128"/>
      <c r="CF140" s="128"/>
      <c r="CG140" s="128"/>
      <c r="CH140" s="128"/>
      <c r="CI140" s="128"/>
      <c r="CJ140" s="128"/>
      <c r="CK140" s="128"/>
      <c r="CL140" s="128"/>
      <c r="CM140" s="128"/>
      <c r="CN140" s="128"/>
      <c r="CO140" s="128"/>
      <c r="CP140" s="128"/>
      <c r="CQ140" s="128"/>
      <c r="CR140" s="128"/>
      <c r="CS140" s="128"/>
      <c r="CT140" s="128"/>
      <c r="CU140" s="128"/>
      <c r="CV140" s="128"/>
      <c r="CW140" s="128"/>
      <c r="CX140" s="128"/>
      <c r="CY140" s="128"/>
      <c r="CZ140" s="128"/>
      <c r="DA140" s="128"/>
      <c r="DB140" s="128"/>
      <c r="DC140" s="128"/>
      <c r="DD140" s="128"/>
      <c r="DE140" s="128"/>
      <c r="DF140" s="128"/>
      <c r="DG140" s="128"/>
      <c r="DH140" s="128"/>
      <c r="DI140" s="128"/>
      <c r="DJ140" s="128"/>
      <c r="DK140" s="128"/>
      <c r="DL140" s="128"/>
      <c r="DM140" s="128"/>
      <c r="DN140" s="128"/>
      <c r="DO140" s="128"/>
      <c r="DP140" s="128"/>
      <c r="DQ140" s="128"/>
      <c r="DR140" s="128"/>
      <c r="DS140" s="128"/>
      <c r="DT140" s="128"/>
      <c r="DU140" s="128"/>
      <c r="DV140" s="128"/>
      <c r="DW140" s="128"/>
      <c r="DX140" s="128"/>
      <c r="DY140" s="128"/>
      <c r="DZ140" s="128"/>
      <c r="EA140" s="128"/>
      <c r="EB140" s="128"/>
      <c r="EC140" s="128"/>
      <c r="ED140" s="128"/>
      <c r="EE140" s="128"/>
      <c r="EF140" s="128"/>
      <c r="EG140" s="128"/>
      <c r="EH140" s="128"/>
      <c r="EI140" s="128"/>
      <c r="EJ140" s="128"/>
      <c r="EK140" s="128"/>
      <c r="EL140" s="128"/>
      <c r="EM140" s="128"/>
      <c r="EN140" s="128"/>
      <c r="EO140" s="128"/>
      <c r="EP140" s="128"/>
      <c r="EQ140" s="128"/>
      <c r="ER140" s="128"/>
      <c r="ES140" s="128"/>
      <c r="ET140" s="128"/>
      <c r="EU140" s="128"/>
      <c r="EV140" s="128"/>
      <c r="EW140" s="128"/>
      <c r="EX140" s="128"/>
      <c r="EY140" s="128"/>
      <c r="EZ140" s="128"/>
      <c r="FA140" s="128"/>
      <c r="FB140" s="128"/>
      <c r="FC140" s="128"/>
      <c r="FD140" s="128"/>
      <c r="FE140" s="128"/>
      <c r="FF140" s="128"/>
      <c r="FG140" s="128"/>
      <c r="FH140" s="128"/>
      <c r="FI140" s="128"/>
      <c r="FJ140" s="128"/>
      <c r="FK140" s="128"/>
      <c r="FL140" s="128"/>
      <c r="FM140" s="128"/>
      <c r="FN140" s="128"/>
      <c r="FO140" s="128"/>
      <c r="FP140" s="128"/>
      <c r="FQ140" s="128"/>
      <c r="FR140" s="128"/>
      <c r="FS140" s="128"/>
      <c r="FT140" s="128"/>
      <c r="FU140" s="128"/>
      <c r="FV140" s="128"/>
      <c r="FW140" s="128"/>
      <c r="FX140" s="128"/>
    </row>
    <row r="141" spans="1:180" ht="12.75" customHeight="1" x14ac:dyDescent="0.25">
      <c r="A141" s="132">
        <v>42640</v>
      </c>
      <c r="B141" s="67">
        <v>14.19</v>
      </c>
      <c r="C141" s="128" t="s">
        <v>95</v>
      </c>
      <c r="D141" s="10" t="s">
        <v>96</v>
      </c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  <c r="Y141" s="128"/>
      <c r="Z141" s="128"/>
      <c r="AA141" s="128"/>
      <c r="AB141" s="128"/>
      <c r="AC141" s="128"/>
      <c r="AD141" s="128"/>
      <c r="AE141" s="128"/>
      <c r="AF141" s="128"/>
      <c r="AG141" s="128"/>
      <c r="AH141" s="128"/>
      <c r="AI141" s="128"/>
      <c r="AJ141" s="128"/>
      <c r="AK141" s="128"/>
      <c r="AL141" s="128"/>
      <c r="AM141" s="128"/>
      <c r="AN141" s="128"/>
      <c r="AO141" s="128"/>
      <c r="AP141" s="128"/>
      <c r="AQ141" s="128"/>
      <c r="AR141" s="128"/>
      <c r="AS141" s="128"/>
      <c r="AT141" s="128"/>
      <c r="AU141" s="128"/>
      <c r="AV141" s="128"/>
      <c r="AW141" s="128"/>
      <c r="AX141" s="128"/>
      <c r="AY141" s="128"/>
      <c r="AZ141" s="128"/>
      <c r="BA141" s="128"/>
      <c r="BB141" s="128"/>
      <c r="BC141" s="128"/>
      <c r="BD141" s="128"/>
      <c r="BE141" s="128"/>
      <c r="BF141" s="128"/>
      <c r="BG141" s="128"/>
      <c r="BH141" s="128"/>
      <c r="BI141" s="128"/>
      <c r="BJ141" s="128"/>
      <c r="BK141" s="128"/>
      <c r="BL141" s="128"/>
      <c r="BM141" s="128"/>
      <c r="BN141" s="128"/>
      <c r="BO141" s="128"/>
      <c r="BP141" s="128"/>
      <c r="BQ141" s="128"/>
      <c r="BR141" s="128"/>
      <c r="BS141" s="128"/>
      <c r="BT141" s="128"/>
      <c r="BU141" s="128"/>
      <c r="BV141" s="128"/>
      <c r="BW141" s="128"/>
      <c r="BX141" s="128"/>
      <c r="BY141" s="128"/>
      <c r="BZ141" s="128"/>
      <c r="CA141" s="128"/>
      <c r="CB141" s="128"/>
      <c r="CC141" s="128"/>
      <c r="CD141" s="128"/>
      <c r="CE141" s="128"/>
      <c r="CF141" s="128"/>
      <c r="CG141" s="128"/>
      <c r="CH141" s="128"/>
      <c r="CI141" s="128"/>
      <c r="CJ141" s="128"/>
      <c r="CK141" s="128"/>
      <c r="CL141" s="128"/>
      <c r="CM141" s="128"/>
      <c r="CN141" s="128"/>
      <c r="CO141" s="128"/>
      <c r="CP141" s="128"/>
      <c r="CQ141" s="128"/>
      <c r="CR141" s="128"/>
      <c r="CS141" s="128"/>
      <c r="CT141" s="128"/>
      <c r="CU141" s="128"/>
      <c r="CV141" s="128"/>
      <c r="CW141" s="128"/>
      <c r="CX141" s="128"/>
      <c r="CY141" s="128"/>
      <c r="CZ141" s="128"/>
      <c r="DA141" s="128"/>
      <c r="DB141" s="128"/>
      <c r="DC141" s="128"/>
      <c r="DD141" s="128"/>
      <c r="DE141" s="128"/>
      <c r="DF141" s="128"/>
      <c r="DG141" s="128"/>
      <c r="DH141" s="128"/>
      <c r="DI141" s="128"/>
      <c r="DJ141" s="128"/>
      <c r="DK141" s="128"/>
      <c r="DL141" s="128"/>
      <c r="DM141" s="128"/>
      <c r="DN141" s="128"/>
      <c r="DO141" s="128"/>
      <c r="DP141" s="128"/>
      <c r="DQ141" s="128"/>
      <c r="DR141" s="128"/>
      <c r="DS141" s="128"/>
      <c r="DT141" s="128"/>
      <c r="DU141" s="128"/>
      <c r="DV141" s="128"/>
      <c r="DW141" s="128"/>
      <c r="DX141" s="128"/>
      <c r="DY141" s="128"/>
      <c r="DZ141" s="128"/>
      <c r="EA141" s="128"/>
      <c r="EB141" s="128"/>
      <c r="EC141" s="128"/>
      <c r="ED141" s="128"/>
      <c r="EE141" s="128"/>
      <c r="EF141" s="128"/>
      <c r="EG141" s="128"/>
      <c r="EH141" s="128"/>
      <c r="EI141" s="128"/>
      <c r="EJ141" s="128"/>
      <c r="EK141" s="128"/>
      <c r="EL141" s="128"/>
      <c r="EM141" s="128"/>
      <c r="EN141" s="128"/>
      <c r="EO141" s="128"/>
      <c r="EP141" s="128"/>
      <c r="EQ141" s="128"/>
      <c r="ER141" s="128"/>
      <c r="ES141" s="128"/>
      <c r="ET141" s="128"/>
      <c r="EU141" s="128"/>
      <c r="EV141" s="128"/>
      <c r="EW141" s="128"/>
      <c r="EX141" s="128"/>
      <c r="EY141" s="128"/>
      <c r="EZ141" s="128"/>
      <c r="FA141" s="128"/>
      <c r="FB141" s="128"/>
      <c r="FC141" s="128"/>
      <c r="FD141" s="128"/>
      <c r="FE141" s="128"/>
      <c r="FF141" s="128"/>
      <c r="FG141" s="128"/>
      <c r="FH141" s="128"/>
      <c r="FI141" s="128"/>
      <c r="FJ141" s="128"/>
      <c r="FK141" s="128"/>
      <c r="FL141" s="128"/>
      <c r="FM141" s="128"/>
      <c r="FN141" s="128"/>
      <c r="FO141" s="128"/>
      <c r="FP141" s="128"/>
      <c r="FQ141" s="128"/>
      <c r="FR141" s="128"/>
      <c r="FS141" s="128"/>
      <c r="FT141" s="128"/>
      <c r="FU141" s="128"/>
      <c r="FV141" s="128"/>
      <c r="FW141" s="128"/>
      <c r="FX141" s="128"/>
    </row>
    <row r="142" spans="1:180" ht="12.75" customHeight="1" x14ac:dyDescent="0.25">
      <c r="A142" s="132">
        <v>42783</v>
      </c>
      <c r="B142" s="67">
        <v>15.3</v>
      </c>
      <c r="C142" s="128" t="s">
        <v>97</v>
      </c>
      <c r="D142" s="10" t="s">
        <v>96</v>
      </c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28"/>
      <c r="AJ142" s="128"/>
      <c r="AK142" s="128"/>
      <c r="AL142" s="128"/>
      <c r="AM142" s="128"/>
      <c r="AN142" s="128"/>
      <c r="AO142" s="128"/>
      <c r="AP142" s="128"/>
      <c r="AQ142" s="128"/>
      <c r="AR142" s="128"/>
      <c r="AS142" s="128"/>
      <c r="AT142" s="128"/>
      <c r="AU142" s="128"/>
      <c r="AV142" s="128"/>
      <c r="AW142" s="128"/>
      <c r="AX142" s="128"/>
      <c r="AY142" s="128"/>
      <c r="AZ142" s="128"/>
      <c r="BA142" s="128"/>
      <c r="BB142" s="128"/>
      <c r="BC142" s="128"/>
      <c r="BD142" s="128"/>
      <c r="BE142" s="128"/>
      <c r="BF142" s="128"/>
      <c r="BG142" s="128"/>
      <c r="BH142" s="128"/>
      <c r="BI142" s="128"/>
      <c r="BJ142" s="128"/>
      <c r="BK142" s="128"/>
      <c r="BL142" s="128"/>
      <c r="BM142" s="128"/>
      <c r="BN142" s="128"/>
      <c r="BO142" s="128"/>
      <c r="BP142" s="128"/>
      <c r="BQ142" s="128"/>
      <c r="BR142" s="128"/>
      <c r="BS142" s="128"/>
      <c r="BT142" s="128"/>
      <c r="BU142" s="128"/>
      <c r="BV142" s="128"/>
      <c r="BW142" s="128"/>
      <c r="BX142" s="128"/>
      <c r="BY142" s="128"/>
      <c r="BZ142" s="128"/>
      <c r="CA142" s="128"/>
      <c r="CB142" s="128"/>
      <c r="CC142" s="128"/>
      <c r="CD142" s="128"/>
      <c r="CE142" s="128"/>
      <c r="CF142" s="128"/>
      <c r="CG142" s="128"/>
      <c r="CH142" s="128"/>
      <c r="CI142" s="128"/>
      <c r="CJ142" s="128"/>
      <c r="CK142" s="128"/>
      <c r="CL142" s="128"/>
      <c r="CM142" s="128"/>
      <c r="CN142" s="128"/>
      <c r="CO142" s="128"/>
      <c r="CP142" s="128"/>
      <c r="CQ142" s="128"/>
      <c r="CR142" s="128"/>
      <c r="CS142" s="128"/>
      <c r="CT142" s="128"/>
      <c r="CU142" s="128"/>
      <c r="CV142" s="128"/>
      <c r="CW142" s="128"/>
      <c r="CX142" s="128"/>
      <c r="CY142" s="128"/>
      <c r="CZ142" s="128"/>
      <c r="DA142" s="128"/>
      <c r="DB142" s="128"/>
      <c r="DC142" s="128"/>
      <c r="DD142" s="128"/>
      <c r="DE142" s="128"/>
      <c r="DF142" s="128"/>
      <c r="DG142" s="128"/>
      <c r="DH142" s="128"/>
      <c r="DI142" s="128"/>
      <c r="DJ142" s="128"/>
      <c r="DK142" s="128"/>
      <c r="DL142" s="128"/>
      <c r="DM142" s="128"/>
      <c r="DN142" s="128"/>
      <c r="DO142" s="128"/>
      <c r="DP142" s="128"/>
      <c r="DQ142" s="128"/>
      <c r="DR142" s="128"/>
      <c r="DS142" s="128"/>
      <c r="DT142" s="128"/>
      <c r="DU142" s="128"/>
      <c r="DV142" s="128"/>
      <c r="DW142" s="128"/>
      <c r="DX142" s="128"/>
      <c r="DY142" s="128"/>
      <c r="DZ142" s="128"/>
      <c r="EA142" s="128"/>
      <c r="EB142" s="128"/>
      <c r="EC142" s="128"/>
      <c r="ED142" s="128"/>
      <c r="EE142" s="128"/>
      <c r="EF142" s="128"/>
      <c r="EG142" s="128"/>
      <c r="EH142" s="128"/>
      <c r="EI142" s="128"/>
      <c r="EJ142" s="128"/>
      <c r="EK142" s="128"/>
      <c r="EL142" s="128"/>
      <c r="EM142" s="128"/>
      <c r="EN142" s="128"/>
      <c r="EO142" s="128"/>
      <c r="EP142" s="128"/>
      <c r="EQ142" s="128"/>
      <c r="ER142" s="128"/>
      <c r="ES142" s="128"/>
      <c r="ET142" s="128"/>
      <c r="EU142" s="128"/>
      <c r="EV142" s="128"/>
      <c r="EW142" s="128"/>
      <c r="EX142" s="128"/>
      <c r="EY142" s="128"/>
      <c r="EZ142" s="128"/>
      <c r="FA142" s="128"/>
      <c r="FB142" s="128"/>
      <c r="FC142" s="128"/>
      <c r="FD142" s="128"/>
      <c r="FE142" s="128"/>
      <c r="FF142" s="128"/>
      <c r="FG142" s="128"/>
      <c r="FH142" s="128"/>
      <c r="FI142" s="128"/>
      <c r="FJ142" s="128"/>
      <c r="FK142" s="128"/>
      <c r="FL142" s="128"/>
      <c r="FM142" s="128"/>
      <c r="FN142" s="128"/>
      <c r="FO142" s="128"/>
      <c r="FP142" s="128"/>
      <c r="FQ142" s="128"/>
      <c r="FR142" s="128"/>
      <c r="FS142" s="128"/>
      <c r="FT142" s="128"/>
      <c r="FU142" s="128"/>
      <c r="FV142" s="128"/>
      <c r="FW142" s="128"/>
      <c r="FX142" s="128"/>
    </row>
    <row r="143" spans="1:180" ht="12.75" customHeight="1" x14ac:dyDescent="0.25">
      <c r="A143" s="132">
        <v>42817</v>
      </c>
      <c r="B143" s="67">
        <v>6.5</v>
      </c>
      <c r="C143" s="128" t="s">
        <v>98</v>
      </c>
      <c r="D143" s="10" t="s">
        <v>42</v>
      </c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  <c r="AA143" s="128"/>
      <c r="AB143" s="128"/>
      <c r="AC143" s="128"/>
      <c r="AD143" s="128"/>
      <c r="AE143" s="128"/>
      <c r="AF143" s="128"/>
      <c r="AG143" s="128"/>
      <c r="AH143" s="128"/>
      <c r="AI143" s="128"/>
      <c r="AJ143" s="128"/>
      <c r="AK143" s="128"/>
      <c r="AL143" s="128"/>
      <c r="AM143" s="128"/>
      <c r="AN143" s="128"/>
      <c r="AO143" s="128"/>
      <c r="AP143" s="128"/>
      <c r="AQ143" s="128"/>
      <c r="AR143" s="128"/>
      <c r="AS143" s="128"/>
      <c r="AT143" s="128"/>
      <c r="AU143" s="128"/>
      <c r="AV143" s="128"/>
      <c r="AW143" s="128"/>
      <c r="AX143" s="128"/>
      <c r="AY143" s="128"/>
      <c r="AZ143" s="128"/>
      <c r="BA143" s="128"/>
      <c r="BB143" s="128"/>
      <c r="BC143" s="128"/>
      <c r="BD143" s="128"/>
      <c r="BE143" s="128"/>
      <c r="BF143" s="128"/>
      <c r="BG143" s="128"/>
      <c r="BH143" s="128"/>
      <c r="BI143" s="128"/>
      <c r="BJ143" s="128"/>
      <c r="BK143" s="128"/>
      <c r="BL143" s="128"/>
      <c r="BM143" s="128"/>
      <c r="BN143" s="128"/>
      <c r="BO143" s="128"/>
      <c r="BP143" s="128"/>
      <c r="BQ143" s="128"/>
      <c r="BR143" s="128"/>
      <c r="BS143" s="128"/>
      <c r="BT143" s="128"/>
      <c r="BU143" s="128"/>
      <c r="BV143" s="128"/>
      <c r="BW143" s="128"/>
      <c r="BX143" s="128"/>
      <c r="BY143" s="128"/>
      <c r="BZ143" s="128"/>
      <c r="CA143" s="128"/>
      <c r="CB143" s="128"/>
      <c r="CC143" s="128"/>
      <c r="CD143" s="128"/>
      <c r="CE143" s="128"/>
      <c r="CF143" s="128"/>
      <c r="CG143" s="128"/>
      <c r="CH143" s="128"/>
      <c r="CI143" s="128"/>
      <c r="CJ143" s="128"/>
      <c r="CK143" s="128"/>
      <c r="CL143" s="128"/>
      <c r="CM143" s="128"/>
      <c r="CN143" s="128"/>
      <c r="CO143" s="128"/>
      <c r="CP143" s="128"/>
      <c r="CQ143" s="128"/>
      <c r="CR143" s="128"/>
      <c r="CS143" s="128"/>
      <c r="CT143" s="128"/>
      <c r="CU143" s="128"/>
      <c r="CV143" s="128"/>
      <c r="CW143" s="128"/>
      <c r="CX143" s="128"/>
      <c r="CY143" s="128"/>
      <c r="CZ143" s="128"/>
      <c r="DA143" s="128"/>
      <c r="DB143" s="128"/>
      <c r="DC143" s="128"/>
      <c r="DD143" s="128"/>
      <c r="DE143" s="128"/>
      <c r="DF143" s="128"/>
      <c r="DG143" s="128"/>
      <c r="DH143" s="128"/>
      <c r="DI143" s="128"/>
      <c r="DJ143" s="128"/>
      <c r="DK143" s="128"/>
      <c r="DL143" s="128"/>
      <c r="DM143" s="128"/>
      <c r="DN143" s="128"/>
      <c r="DO143" s="128"/>
      <c r="DP143" s="128"/>
      <c r="DQ143" s="128"/>
      <c r="DR143" s="128"/>
      <c r="DS143" s="128"/>
      <c r="DT143" s="128"/>
      <c r="DU143" s="128"/>
      <c r="DV143" s="128"/>
      <c r="DW143" s="128"/>
      <c r="DX143" s="128"/>
      <c r="DY143" s="128"/>
      <c r="DZ143" s="128"/>
      <c r="EA143" s="128"/>
      <c r="EB143" s="128"/>
      <c r="EC143" s="128"/>
      <c r="ED143" s="128"/>
      <c r="EE143" s="128"/>
      <c r="EF143" s="128"/>
      <c r="EG143" s="128"/>
      <c r="EH143" s="128"/>
      <c r="EI143" s="128"/>
      <c r="EJ143" s="128"/>
      <c r="EK143" s="128"/>
      <c r="EL143" s="128"/>
      <c r="EM143" s="128"/>
      <c r="EN143" s="128"/>
      <c r="EO143" s="128"/>
      <c r="EP143" s="128"/>
      <c r="EQ143" s="128"/>
      <c r="ER143" s="128"/>
      <c r="ES143" s="128"/>
      <c r="ET143" s="128"/>
      <c r="EU143" s="128"/>
      <c r="EV143" s="128"/>
      <c r="EW143" s="128"/>
      <c r="EX143" s="128"/>
      <c r="EY143" s="128"/>
      <c r="EZ143" s="128"/>
      <c r="FA143" s="128"/>
      <c r="FB143" s="128"/>
      <c r="FC143" s="128"/>
      <c r="FD143" s="128"/>
      <c r="FE143" s="128"/>
      <c r="FF143" s="128"/>
      <c r="FG143" s="128"/>
      <c r="FH143" s="128"/>
      <c r="FI143" s="128"/>
      <c r="FJ143" s="128"/>
      <c r="FK143" s="128"/>
      <c r="FL143" s="128"/>
      <c r="FM143" s="128"/>
      <c r="FN143" s="128"/>
      <c r="FO143" s="128"/>
      <c r="FP143" s="128"/>
      <c r="FQ143" s="128"/>
      <c r="FR143" s="128"/>
      <c r="FS143" s="128"/>
      <c r="FT143" s="128"/>
      <c r="FU143" s="128"/>
      <c r="FV143" s="128"/>
      <c r="FW143" s="128"/>
      <c r="FX143" s="128"/>
    </row>
    <row r="144" spans="1:180" ht="12.75" customHeight="1" x14ac:dyDescent="0.25">
      <c r="A144" s="132">
        <v>42852</v>
      </c>
      <c r="B144" s="67">
        <f>14.19+10.23</f>
        <v>24.42</v>
      </c>
      <c r="C144" s="128" t="s">
        <v>99</v>
      </c>
      <c r="D144" s="10" t="s">
        <v>17</v>
      </c>
      <c r="E144" s="128"/>
      <c r="F144" s="128"/>
      <c r="G144" s="115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  <c r="AA144" s="128"/>
      <c r="AB144" s="128"/>
      <c r="AC144" s="128"/>
      <c r="AD144" s="128"/>
      <c r="AE144" s="128"/>
      <c r="AF144" s="128"/>
      <c r="AG144" s="128"/>
      <c r="AH144" s="128"/>
      <c r="AI144" s="128"/>
      <c r="AJ144" s="128"/>
      <c r="AK144" s="128"/>
      <c r="AL144" s="128"/>
      <c r="AM144" s="128"/>
      <c r="AN144" s="128"/>
      <c r="AO144" s="128"/>
      <c r="AP144" s="128"/>
      <c r="AQ144" s="128"/>
      <c r="AR144" s="128"/>
      <c r="AS144" s="128"/>
      <c r="AT144" s="128"/>
      <c r="AU144" s="128"/>
      <c r="AV144" s="128"/>
      <c r="AW144" s="128"/>
      <c r="AX144" s="128"/>
      <c r="AY144" s="128"/>
      <c r="AZ144" s="128"/>
      <c r="BA144" s="128"/>
      <c r="BB144" s="128"/>
      <c r="BC144" s="128"/>
      <c r="BD144" s="128"/>
      <c r="BE144" s="128"/>
      <c r="BF144" s="128"/>
      <c r="BG144" s="128"/>
      <c r="BH144" s="128"/>
      <c r="BI144" s="128"/>
      <c r="BJ144" s="128"/>
      <c r="BK144" s="128"/>
      <c r="BL144" s="128"/>
      <c r="BM144" s="128"/>
      <c r="BN144" s="128"/>
      <c r="BO144" s="128"/>
      <c r="BP144" s="128"/>
      <c r="BQ144" s="128"/>
      <c r="BR144" s="128"/>
      <c r="BS144" s="128"/>
      <c r="BT144" s="128"/>
      <c r="BU144" s="128"/>
      <c r="BV144" s="128"/>
      <c r="BW144" s="128"/>
      <c r="BX144" s="128"/>
      <c r="BY144" s="128"/>
      <c r="BZ144" s="128"/>
      <c r="CA144" s="128"/>
      <c r="CB144" s="128"/>
      <c r="CC144" s="128"/>
      <c r="CD144" s="128"/>
      <c r="CE144" s="128"/>
      <c r="CF144" s="128"/>
      <c r="CG144" s="128"/>
      <c r="CH144" s="128"/>
      <c r="CI144" s="128"/>
      <c r="CJ144" s="128"/>
      <c r="CK144" s="128"/>
      <c r="CL144" s="128"/>
      <c r="CM144" s="128"/>
      <c r="CN144" s="128"/>
      <c r="CO144" s="128"/>
      <c r="CP144" s="128"/>
      <c r="CQ144" s="128"/>
      <c r="CR144" s="128"/>
      <c r="CS144" s="128"/>
      <c r="CT144" s="128"/>
      <c r="CU144" s="128"/>
      <c r="CV144" s="128"/>
      <c r="CW144" s="128"/>
      <c r="CX144" s="128"/>
      <c r="CY144" s="128"/>
      <c r="CZ144" s="128"/>
      <c r="DA144" s="128"/>
      <c r="DB144" s="128"/>
      <c r="DC144" s="128"/>
      <c r="DD144" s="128"/>
      <c r="DE144" s="128"/>
      <c r="DF144" s="128"/>
      <c r="DG144" s="128"/>
      <c r="DH144" s="128"/>
      <c r="DI144" s="128"/>
      <c r="DJ144" s="128"/>
      <c r="DK144" s="128"/>
      <c r="DL144" s="128"/>
      <c r="DM144" s="128"/>
      <c r="DN144" s="128"/>
      <c r="DO144" s="128"/>
      <c r="DP144" s="128"/>
      <c r="DQ144" s="128"/>
      <c r="DR144" s="128"/>
      <c r="DS144" s="128"/>
      <c r="DT144" s="128"/>
      <c r="DU144" s="128"/>
      <c r="DV144" s="128"/>
      <c r="DW144" s="128"/>
      <c r="DX144" s="128"/>
      <c r="DY144" s="128"/>
      <c r="DZ144" s="128"/>
      <c r="EA144" s="128"/>
      <c r="EB144" s="128"/>
      <c r="EC144" s="128"/>
      <c r="ED144" s="128"/>
      <c r="EE144" s="128"/>
      <c r="EF144" s="128"/>
      <c r="EG144" s="128"/>
      <c r="EH144" s="128"/>
      <c r="EI144" s="128"/>
      <c r="EJ144" s="128"/>
      <c r="EK144" s="128"/>
      <c r="EL144" s="128"/>
      <c r="EM144" s="128"/>
      <c r="EN144" s="128"/>
      <c r="EO144" s="128"/>
      <c r="EP144" s="128"/>
      <c r="EQ144" s="128"/>
      <c r="ER144" s="128"/>
      <c r="ES144" s="128"/>
      <c r="ET144" s="128"/>
      <c r="EU144" s="128"/>
      <c r="EV144" s="128"/>
      <c r="EW144" s="128"/>
      <c r="EX144" s="128"/>
      <c r="EY144" s="128"/>
      <c r="EZ144" s="128"/>
      <c r="FA144" s="128"/>
      <c r="FB144" s="128"/>
      <c r="FC144" s="128"/>
      <c r="FD144" s="128"/>
      <c r="FE144" s="128"/>
      <c r="FF144" s="128"/>
      <c r="FG144" s="128"/>
      <c r="FH144" s="128"/>
      <c r="FI144" s="128"/>
      <c r="FJ144" s="128"/>
      <c r="FK144" s="128"/>
      <c r="FL144" s="128"/>
      <c r="FM144" s="128"/>
      <c r="FN144" s="128"/>
      <c r="FO144" s="128"/>
      <c r="FP144" s="128"/>
      <c r="FQ144" s="128"/>
      <c r="FR144" s="128"/>
      <c r="FS144" s="128"/>
      <c r="FT144" s="128"/>
      <c r="FU144" s="128"/>
      <c r="FV144" s="128"/>
      <c r="FW144" s="128"/>
      <c r="FX144" s="128"/>
    </row>
    <row r="145" spans="1:180" ht="12.75" customHeight="1" x14ac:dyDescent="0.25">
      <c r="A145" s="132">
        <v>42856</v>
      </c>
      <c r="B145" s="67">
        <v>24.6</v>
      </c>
      <c r="C145" s="128" t="s">
        <v>100</v>
      </c>
      <c r="D145" s="10" t="s">
        <v>42</v>
      </c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  <c r="AA145" s="128"/>
      <c r="AB145" s="128"/>
      <c r="AC145" s="128"/>
      <c r="AD145" s="128"/>
      <c r="AE145" s="128"/>
      <c r="AF145" s="128"/>
      <c r="AG145" s="128"/>
      <c r="AH145" s="128"/>
      <c r="AI145" s="128"/>
      <c r="AJ145" s="128"/>
      <c r="AK145" s="128"/>
      <c r="AL145" s="128"/>
      <c r="AM145" s="128"/>
      <c r="AN145" s="128"/>
      <c r="AO145" s="128"/>
      <c r="AP145" s="128"/>
      <c r="AQ145" s="128"/>
      <c r="AR145" s="128"/>
      <c r="AS145" s="128"/>
      <c r="AT145" s="128"/>
      <c r="AU145" s="128"/>
      <c r="AV145" s="128"/>
      <c r="AW145" s="128"/>
      <c r="AX145" s="128"/>
      <c r="AY145" s="128"/>
      <c r="AZ145" s="128"/>
      <c r="BA145" s="128"/>
      <c r="BB145" s="128"/>
      <c r="BC145" s="128"/>
      <c r="BD145" s="128"/>
      <c r="BE145" s="128"/>
      <c r="BF145" s="128"/>
      <c r="BG145" s="128"/>
      <c r="BH145" s="128"/>
      <c r="BI145" s="128"/>
      <c r="BJ145" s="128"/>
      <c r="BK145" s="128"/>
      <c r="BL145" s="128"/>
      <c r="BM145" s="128"/>
      <c r="BN145" s="128"/>
      <c r="BO145" s="128"/>
      <c r="BP145" s="128"/>
      <c r="BQ145" s="128"/>
      <c r="BR145" s="128"/>
      <c r="BS145" s="128"/>
      <c r="BT145" s="128"/>
      <c r="BU145" s="128"/>
      <c r="BV145" s="128"/>
      <c r="BW145" s="128"/>
      <c r="BX145" s="128"/>
      <c r="BY145" s="128"/>
      <c r="BZ145" s="128"/>
      <c r="CA145" s="128"/>
      <c r="CB145" s="128"/>
      <c r="CC145" s="128"/>
      <c r="CD145" s="128"/>
      <c r="CE145" s="128"/>
      <c r="CF145" s="128"/>
      <c r="CG145" s="128"/>
      <c r="CH145" s="128"/>
      <c r="CI145" s="128"/>
      <c r="CJ145" s="128"/>
      <c r="CK145" s="128"/>
      <c r="CL145" s="128"/>
      <c r="CM145" s="128"/>
      <c r="CN145" s="128"/>
      <c r="CO145" s="128"/>
      <c r="CP145" s="128"/>
      <c r="CQ145" s="128"/>
      <c r="CR145" s="128"/>
      <c r="CS145" s="128"/>
      <c r="CT145" s="128"/>
      <c r="CU145" s="128"/>
      <c r="CV145" s="128"/>
      <c r="CW145" s="128"/>
      <c r="CX145" s="128"/>
      <c r="CY145" s="128"/>
      <c r="CZ145" s="128"/>
      <c r="DA145" s="128"/>
      <c r="DB145" s="128"/>
      <c r="DC145" s="128"/>
      <c r="DD145" s="128"/>
      <c r="DE145" s="128"/>
      <c r="DF145" s="128"/>
      <c r="DG145" s="128"/>
      <c r="DH145" s="128"/>
      <c r="DI145" s="128"/>
      <c r="DJ145" s="128"/>
      <c r="DK145" s="128"/>
      <c r="DL145" s="128"/>
      <c r="DM145" s="128"/>
      <c r="DN145" s="128"/>
      <c r="DO145" s="128"/>
      <c r="DP145" s="128"/>
      <c r="DQ145" s="128"/>
      <c r="DR145" s="128"/>
      <c r="DS145" s="128"/>
      <c r="DT145" s="128"/>
      <c r="DU145" s="128"/>
      <c r="DV145" s="128"/>
      <c r="DW145" s="128"/>
      <c r="DX145" s="128"/>
      <c r="DY145" s="128"/>
      <c r="DZ145" s="128"/>
      <c r="EA145" s="128"/>
      <c r="EB145" s="128"/>
      <c r="EC145" s="128"/>
      <c r="ED145" s="128"/>
      <c r="EE145" s="128"/>
      <c r="EF145" s="128"/>
      <c r="EG145" s="128"/>
      <c r="EH145" s="128"/>
      <c r="EI145" s="128"/>
      <c r="EJ145" s="128"/>
      <c r="EK145" s="128"/>
      <c r="EL145" s="128"/>
      <c r="EM145" s="128"/>
      <c r="EN145" s="128"/>
      <c r="EO145" s="128"/>
      <c r="EP145" s="128"/>
      <c r="EQ145" s="128"/>
      <c r="ER145" s="128"/>
      <c r="ES145" s="128"/>
      <c r="ET145" s="128"/>
      <c r="EU145" s="128"/>
      <c r="EV145" s="128"/>
      <c r="EW145" s="128"/>
      <c r="EX145" s="128"/>
      <c r="EY145" s="128"/>
      <c r="EZ145" s="128"/>
      <c r="FA145" s="128"/>
      <c r="FB145" s="128"/>
      <c r="FC145" s="128"/>
      <c r="FD145" s="128"/>
      <c r="FE145" s="128"/>
      <c r="FF145" s="128"/>
      <c r="FG145" s="128"/>
      <c r="FH145" s="128"/>
      <c r="FI145" s="128"/>
      <c r="FJ145" s="128"/>
      <c r="FK145" s="128"/>
      <c r="FL145" s="128"/>
      <c r="FM145" s="128"/>
      <c r="FN145" s="128"/>
      <c r="FO145" s="128"/>
      <c r="FP145" s="128"/>
      <c r="FQ145" s="128"/>
      <c r="FR145" s="128"/>
      <c r="FS145" s="128"/>
      <c r="FT145" s="128"/>
      <c r="FU145" s="128"/>
      <c r="FV145" s="128"/>
      <c r="FW145" s="128"/>
      <c r="FX145" s="128"/>
    </row>
    <row r="146" spans="1:180" ht="12.75" customHeight="1" x14ac:dyDescent="0.25">
      <c r="A146" s="132">
        <v>42878</v>
      </c>
      <c r="B146" s="67">
        <v>36.409999999999997</v>
      </c>
      <c r="C146" s="128" t="s">
        <v>99</v>
      </c>
      <c r="D146" s="10" t="s">
        <v>17</v>
      </c>
      <c r="E146" s="128"/>
      <c r="F146" s="128"/>
      <c r="G146" s="115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  <c r="AA146" s="128"/>
      <c r="AB146" s="128"/>
      <c r="AC146" s="128"/>
      <c r="AD146" s="128"/>
      <c r="AE146" s="128"/>
      <c r="AF146" s="128"/>
      <c r="AG146" s="128"/>
      <c r="AH146" s="128"/>
      <c r="AI146" s="128"/>
      <c r="AJ146" s="128"/>
      <c r="AK146" s="128"/>
      <c r="AL146" s="128"/>
      <c r="AM146" s="128"/>
      <c r="AN146" s="128"/>
      <c r="AO146" s="128"/>
      <c r="AP146" s="128"/>
      <c r="AQ146" s="128"/>
      <c r="AR146" s="128"/>
      <c r="AS146" s="128"/>
      <c r="AT146" s="128"/>
      <c r="AU146" s="128"/>
      <c r="AV146" s="128"/>
      <c r="AW146" s="128"/>
      <c r="AX146" s="128"/>
      <c r="AY146" s="128"/>
      <c r="AZ146" s="128"/>
      <c r="BA146" s="128"/>
      <c r="BB146" s="128"/>
      <c r="BC146" s="128"/>
      <c r="BD146" s="128"/>
      <c r="BE146" s="128"/>
      <c r="BF146" s="128"/>
      <c r="BG146" s="128"/>
      <c r="BH146" s="128"/>
      <c r="BI146" s="128"/>
      <c r="BJ146" s="128"/>
      <c r="BK146" s="128"/>
      <c r="BL146" s="128"/>
      <c r="BM146" s="128"/>
      <c r="BN146" s="128"/>
      <c r="BO146" s="128"/>
      <c r="BP146" s="128"/>
      <c r="BQ146" s="128"/>
      <c r="BR146" s="128"/>
      <c r="BS146" s="128"/>
      <c r="BT146" s="128"/>
      <c r="BU146" s="128"/>
      <c r="BV146" s="128"/>
      <c r="BW146" s="128"/>
      <c r="BX146" s="128"/>
      <c r="BY146" s="128"/>
      <c r="BZ146" s="128"/>
      <c r="CA146" s="128"/>
      <c r="CB146" s="128"/>
      <c r="CC146" s="128"/>
      <c r="CD146" s="128"/>
      <c r="CE146" s="128"/>
      <c r="CF146" s="128"/>
      <c r="CG146" s="128"/>
      <c r="CH146" s="128"/>
      <c r="CI146" s="128"/>
      <c r="CJ146" s="128"/>
      <c r="CK146" s="128"/>
      <c r="CL146" s="128"/>
      <c r="CM146" s="128"/>
      <c r="CN146" s="128"/>
      <c r="CO146" s="128"/>
      <c r="CP146" s="128"/>
      <c r="CQ146" s="128"/>
      <c r="CR146" s="128"/>
      <c r="CS146" s="128"/>
      <c r="CT146" s="128"/>
      <c r="CU146" s="128"/>
      <c r="CV146" s="128"/>
      <c r="CW146" s="128"/>
      <c r="CX146" s="128"/>
      <c r="CY146" s="128"/>
      <c r="CZ146" s="128"/>
      <c r="DA146" s="128"/>
      <c r="DB146" s="128"/>
      <c r="DC146" s="128"/>
      <c r="DD146" s="128"/>
      <c r="DE146" s="128"/>
      <c r="DF146" s="128"/>
      <c r="DG146" s="128"/>
      <c r="DH146" s="128"/>
      <c r="DI146" s="128"/>
      <c r="DJ146" s="128"/>
      <c r="DK146" s="128"/>
      <c r="DL146" s="128"/>
      <c r="DM146" s="128"/>
      <c r="DN146" s="128"/>
      <c r="DO146" s="128"/>
      <c r="DP146" s="128"/>
      <c r="DQ146" s="128"/>
      <c r="DR146" s="128"/>
      <c r="DS146" s="128"/>
      <c r="DT146" s="128"/>
      <c r="DU146" s="128"/>
      <c r="DV146" s="128"/>
      <c r="DW146" s="128"/>
      <c r="DX146" s="128"/>
      <c r="DY146" s="128"/>
      <c r="DZ146" s="128"/>
      <c r="EA146" s="128"/>
      <c r="EB146" s="128"/>
      <c r="EC146" s="128"/>
      <c r="ED146" s="128"/>
      <c r="EE146" s="128"/>
      <c r="EF146" s="128"/>
      <c r="EG146" s="128"/>
      <c r="EH146" s="128"/>
      <c r="EI146" s="128"/>
      <c r="EJ146" s="128"/>
      <c r="EK146" s="128"/>
      <c r="EL146" s="128"/>
      <c r="EM146" s="128"/>
      <c r="EN146" s="128"/>
      <c r="EO146" s="128"/>
      <c r="EP146" s="128"/>
      <c r="EQ146" s="128"/>
      <c r="ER146" s="128"/>
      <c r="ES146" s="128"/>
      <c r="ET146" s="128"/>
      <c r="EU146" s="128"/>
      <c r="EV146" s="128"/>
      <c r="EW146" s="128"/>
      <c r="EX146" s="128"/>
      <c r="EY146" s="128"/>
      <c r="EZ146" s="128"/>
      <c r="FA146" s="128"/>
      <c r="FB146" s="128"/>
      <c r="FC146" s="128"/>
      <c r="FD146" s="128"/>
      <c r="FE146" s="128"/>
      <c r="FF146" s="128"/>
      <c r="FG146" s="128"/>
      <c r="FH146" s="128"/>
      <c r="FI146" s="128"/>
      <c r="FJ146" s="128"/>
      <c r="FK146" s="128"/>
      <c r="FL146" s="128"/>
      <c r="FM146" s="128"/>
      <c r="FN146" s="128"/>
      <c r="FO146" s="128"/>
      <c r="FP146" s="128"/>
      <c r="FQ146" s="128"/>
      <c r="FR146" s="128"/>
      <c r="FS146" s="128"/>
      <c r="FT146" s="128"/>
      <c r="FU146" s="128"/>
      <c r="FV146" s="128"/>
      <c r="FW146" s="128"/>
      <c r="FX146" s="128"/>
    </row>
    <row r="147" spans="1:180" ht="12.75" customHeight="1" x14ac:dyDescent="0.25">
      <c r="A147" s="132">
        <v>42905</v>
      </c>
      <c r="B147" s="67">
        <v>18</v>
      </c>
      <c r="C147" s="128" t="s">
        <v>101</v>
      </c>
      <c r="D147" s="10" t="s">
        <v>42</v>
      </c>
      <c r="E147" s="128"/>
      <c r="F147" s="128"/>
      <c r="G147" s="128"/>
      <c r="H147" s="115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  <c r="W147" s="128"/>
      <c r="X147" s="128"/>
      <c r="Y147" s="128"/>
      <c r="Z147" s="128"/>
      <c r="AA147" s="128"/>
      <c r="AB147" s="128"/>
      <c r="AC147" s="128"/>
      <c r="AD147" s="128"/>
      <c r="AE147" s="128"/>
      <c r="AF147" s="128"/>
      <c r="AG147" s="128"/>
      <c r="AH147" s="128"/>
      <c r="AI147" s="128"/>
      <c r="AJ147" s="128"/>
      <c r="AK147" s="128"/>
      <c r="AL147" s="128"/>
      <c r="AM147" s="128"/>
      <c r="AN147" s="128"/>
      <c r="AO147" s="128"/>
      <c r="AP147" s="128"/>
      <c r="AQ147" s="128"/>
      <c r="AR147" s="128"/>
      <c r="AS147" s="128"/>
      <c r="AT147" s="128"/>
      <c r="AU147" s="128"/>
      <c r="AV147" s="128"/>
      <c r="AW147" s="128"/>
      <c r="AX147" s="128"/>
      <c r="AY147" s="128"/>
      <c r="AZ147" s="128"/>
      <c r="BA147" s="128"/>
      <c r="BB147" s="128"/>
      <c r="BC147" s="128"/>
      <c r="BD147" s="128"/>
      <c r="BE147" s="128"/>
      <c r="BF147" s="128"/>
      <c r="BG147" s="128"/>
      <c r="BH147" s="128"/>
      <c r="BI147" s="128"/>
      <c r="BJ147" s="128"/>
      <c r="BK147" s="128"/>
      <c r="BL147" s="128"/>
      <c r="BM147" s="128"/>
      <c r="BN147" s="128"/>
      <c r="BO147" s="128"/>
      <c r="BP147" s="128"/>
      <c r="BQ147" s="128"/>
      <c r="BR147" s="128"/>
      <c r="BS147" s="128"/>
      <c r="BT147" s="128"/>
      <c r="BU147" s="128"/>
      <c r="BV147" s="128"/>
      <c r="BW147" s="128"/>
      <c r="BX147" s="128"/>
      <c r="BY147" s="128"/>
      <c r="BZ147" s="128"/>
      <c r="CA147" s="128"/>
      <c r="CB147" s="128"/>
      <c r="CC147" s="128"/>
      <c r="CD147" s="128"/>
      <c r="CE147" s="128"/>
      <c r="CF147" s="128"/>
      <c r="CG147" s="128"/>
      <c r="CH147" s="128"/>
      <c r="CI147" s="128"/>
      <c r="CJ147" s="128"/>
      <c r="CK147" s="128"/>
      <c r="CL147" s="128"/>
      <c r="CM147" s="128"/>
      <c r="CN147" s="128"/>
      <c r="CO147" s="128"/>
      <c r="CP147" s="128"/>
      <c r="CQ147" s="128"/>
      <c r="CR147" s="128"/>
      <c r="CS147" s="128"/>
      <c r="CT147" s="128"/>
      <c r="CU147" s="128"/>
      <c r="CV147" s="128"/>
      <c r="CW147" s="128"/>
      <c r="CX147" s="128"/>
      <c r="CY147" s="128"/>
      <c r="CZ147" s="128"/>
      <c r="DA147" s="128"/>
      <c r="DB147" s="128"/>
      <c r="DC147" s="128"/>
      <c r="DD147" s="128"/>
      <c r="DE147" s="128"/>
      <c r="DF147" s="128"/>
      <c r="DG147" s="128"/>
      <c r="DH147" s="128"/>
      <c r="DI147" s="128"/>
      <c r="DJ147" s="128"/>
      <c r="DK147" s="128"/>
      <c r="DL147" s="128"/>
      <c r="DM147" s="128"/>
      <c r="DN147" s="128"/>
      <c r="DO147" s="128"/>
      <c r="DP147" s="128"/>
      <c r="DQ147" s="128"/>
      <c r="DR147" s="128"/>
      <c r="DS147" s="128"/>
      <c r="DT147" s="128"/>
      <c r="DU147" s="128"/>
      <c r="DV147" s="128"/>
      <c r="DW147" s="128"/>
      <c r="DX147" s="128"/>
      <c r="DY147" s="128"/>
      <c r="DZ147" s="128"/>
      <c r="EA147" s="128"/>
      <c r="EB147" s="128"/>
      <c r="EC147" s="128"/>
      <c r="ED147" s="128"/>
      <c r="EE147" s="128"/>
      <c r="EF147" s="128"/>
      <c r="EG147" s="128"/>
      <c r="EH147" s="128"/>
      <c r="EI147" s="128"/>
      <c r="EJ147" s="128"/>
      <c r="EK147" s="128"/>
      <c r="EL147" s="128"/>
      <c r="EM147" s="128"/>
      <c r="EN147" s="128"/>
      <c r="EO147" s="128"/>
      <c r="EP147" s="128"/>
      <c r="EQ147" s="128"/>
      <c r="ER147" s="128"/>
      <c r="ES147" s="128"/>
      <c r="ET147" s="128"/>
      <c r="EU147" s="128"/>
      <c r="EV147" s="128"/>
      <c r="EW147" s="128"/>
      <c r="EX147" s="128"/>
      <c r="EY147" s="128"/>
      <c r="EZ147" s="128"/>
      <c r="FA147" s="128"/>
      <c r="FB147" s="128"/>
      <c r="FC147" s="128"/>
      <c r="FD147" s="128"/>
      <c r="FE147" s="128"/>
      <c r="FF147" s="128"/>
      <c r="FG147" s="128"/>
      <c r="FH147" s="128"/>
      <c r="FI147" s="128"/>
      <c r="FJ147" s="128"/>
      <c r="FK147" s="128"/>
      <c r="FL147" s="128"/>
      <c r="FM147" s="128"/>
      <c r="FN147" s="128"/>
      <c r="FO147" s="128"/>
      <c r="FP147" s="128"/>
      <c r="FQ147" s="128"/>
      <c r="FR147" s="128"/>
      <c r="FS147" s="128"/>
      <c r="FT147" s="128"/>
      <c r="FU147" s="128"/>
      <c r="FV147" s="128"/>
      <c r="FW147" s="128"/>
      <c r="FX147" s="128"/>
    </row>
    <row r="148" spans="1:180" ht="19.5" customHeight="1" x14ac:dyDescent="0.25">
      <c r="A148" s="39" t="s">
        <v>34</v>
      </c>
      <c r="B148" s="42">
        <f>SUBTOTAL(109,B138:B147)</f>
        <v>188.62</v>
      </c>
      <c r="C148" s="109"/>
      <c r="D148" s="130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  <c r="AN148" s="128"/>
      <c r="AO148" s="128"/>
      <c r="AP148" s="128"/>
      <c r="AQ148" s="128"/>
      <c r="AR148" s="128"/>
      <c r="AS148" s="128"/>
      <c r="AT148" s="128"/>
      <c r="AU148" s="128"/>
      <c r="AV148" s="128"/>
      <c r="AW148" s="128"/>
      <c r="AX148" s="128"/>
      <c r="AY148" s="128"/>
      <c r="AZ148" s="128"/>
      <c r="BA148" s="128"/>
      <c r="BB148" s="128"/>
      <c r="BC148" s="128"/>
      <c r="BD148" s="128"/>
      <c r="BE148" s="128"/>
      <c r="BF148" s="128"/>
      <c r="BG148" s="128"/>
      <c r="BH148" s="128"/>
      <c r="BI148" s="128"/>
      <c r="BJ148" s="128"/>
      <c r="BK148" s="128"/>
      <c r="BL148" s="128"/>
      <c r="BM148" s="128"/>
      <c r="BN148" s="128"/>
      <c r="BO148" s="128"/>
      <c r="BP148" s="128"/>
      <c r="BQ148" s="128"/>
      <c r="BR148" s="128"/>
      <c r="BS148" s="128"/>
      <c r="BT148" s="128"/>
      <c r="BU148" s="128"/>
      <c r="BV148" s="128"/>
      <c r="BW148" s="128"/>
      <c r="BX148" s="128"/>
      <c r="BY148" s="128"/>
      <c r="BZ148" s="128"/>
      <c r="CA148" s="128"/>
      <c r="CB148" s="128"/>
      <c r="CC148" s="128"/>
      <c r="CD148" s="128"/>
      <c r="CE148" s="128"/>
      <c r="CF148" s="128"/>
      <c r="CG148" s="128"/>
      <c r="CH148" s="128"/>
      <c r="CI148" s="128"/>
      <c r="CJ148" s="128"/>
      <c r="CK148" s="128"/>
      <c r="CL148" s="128"/>
      <c r="CM148" s="128"/>
      <c r="CN148" s="128"/>
      <c r="CO148" s="128"/>
      <c r="CP148" s="128"/>
      <c r="CQ148" s="128"/>
      <c r="CR148" s="128"/>
      <c r="CS148" s="128"/>
      <c r="CT148" s="128"/>
      <c r="CU148" s="128"/>
      <c r="CV148" s="128"/>
      <c r="CW148" s="128"/>
      <c r="CX148" s="128"/>
      <c r="CY148" s="128"/>
      <c r="CZ148" s="128"/>
      <c r="DA148" s="128"/>
      <c r="DB148" s="128"/>
      <c r="DC148" s="128"/>
      <c r="DD148" s="128"/>
      <c r="DE148" s="128"/>
      <c r="DF148" s="128"/>
      <c r="DG148" s="128"/>
      <c r="DH148" s="128"/>
      <c r="DI148" s="128"/>
      <c r="DJ148" s="128"/>
      <c r="DK148" s="128"/>
      <c r="DL148" s="128"/>
      <c r="DM148" s="128"/>
      <c r="DN148" s="128"/>
      <c r="DO148" s="128"/>
      <c r="DP148" s="128"/>
      <c r="DQ148" s="128"/>
      <c r="DR148" s="128"/>
      <c r="DS148" s="128"/>
      <c r="DT148" s="128"/>
      <c r="DU148" s="128"/>
      <c r="DV148" s="128"/>
      <c r="DW148" s="128"/>
      <c r="DX148" s="128"/>
      <c r="DY148" s="128"/>
      <c r="DZ148" s="128"/>
      <c r="EA148" s="128"/>
      <c r="EB148" s="128"/>
      <c r="EC148" s="128"/>
      <c r="ED148" s="128"/>
      <c r="EE148" s="128"/>
      <c r="EF148" s="128"/>
      <c r="EG148" s="128"/>
      <c r="EH148" s="128"/>
      <c r="EI148" s="128"/>
      <c r="EJ148" s="128"/>
      <c r="EK148" s="128"/>
      <c r="EL148" s="128"/>
      <c r="EM148" s="128"/>
      <c r="EN148" s="128"/>
      <c r="EO148" s="128"/>
      <c r="EP148" s="128"/>
      <c r="EQ148" s="128"/>
      <c r="ER148" s="128"/>
      <c r="ES148" s="128"/>
      <c r="ET148" s="128"/>
      <c r="EU148" s="128"/>
      <c r="EV148" s="128"/>
      <c r="EW148" s="128"/>
      <c r="EX148" s="128"/>
      <c r="EY148" s="128"/>
      <c r="EZ148" s="128"/>
      <c r="FA148" s="128"/>
      <c r="FB148" s="128"/>
      <c r="FC148" s="128"/>
      <c r="FD148" s="128"/>
      <c r="FE148" s="128"/>
      <c r="FF148" s="128"/>
      <c r="FG148" s="128"/>
      <c r="FH148" s="128"/>
      <c r="FI148" s="128"/>
      <c r="FJ148" s="128"/>
      <c r="FK148" s="128"/>
      <c r="FL148" s="128"/>
      <c r="FM148" s="128"/>
      <c r="FN148" s="128"/>
      <c r="FO148" s="128"/>
      <c r="FP148" s="128"/>
      <c r="FQ148" s="128"/>
      <c r="FR148" s="128"/>
      <c r="FS148" s="128"/>
      <c r="FT148" s="128"/>
      <c r="FU148" s="128"/>
      <c r="FV148" s="128"/>
      <c r="FW148" s="128"/>
      <c r="FX148" s="128"/>
    </row>
    <row r="149" spans="1:180" s="7" customFormat="1" ht="34.5" customHeight="1" x14ac:dyDescent="0.25">
      <c r="A149" s="26" t="s">
        <v>102</v>
      </c>
      <c r="B149" s="43">
        <f>B28+B135+B148</f>
        <v>79939.520000000004</v>
      </c>
      <c r="C149" s="8"/>
      <c r="D149" s="89"/>
    </row>
    <row r="150" spans="1:180" s="40" customFormat="1" x14ac:dyDescent="0.25">
      <c r="A150" s="128"/>
      <c r="B150" s="37"/>
      <c r="C150" s="38"/>
      <c r="D150" s="3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  <c r="V150" s="128"/>
      <c r="W150" s="128"/>
      <c r="X150" s="128"/>
      <c r="Y150" s="128"/>
      <c r="Z150" s="128"/>
      <c r="AA150" s="128"/>
      <c r="AB150" s="128"/>
      <c r="AC150" s="128"/>
      <c r="AD150" s="128"/>
      <c r="AE150" s="128"/>
      <c r="AF150" s="128"/>
      <c r="AG150" s="128"/>
      <c r="AH150" s="128"/>
      <c r="AI150" s="128"/>
      <c r="AJ150" s="128"/>
      <c r="AK150" s="128"/>
      <c r="AL150" s="128"/>
      <c r="AM150" s="128"/>
      <c r="AN150" s="128"/>
      <c r="AO150" s="128"/>
      <c r="AP150" s="128"/>
      <c r="AQ150" s="128"/>
      <c r="AR150" s="128"/>
      <c r="AS150" s="128"/>
      <c r="AT150" s="128"/>
      <c r="AU150" s="128"/>
      <c r="AV150" s="128"/>
      <c r="AW150" s="128"/>
      <c r="AX150" s="128"/>
      <c r="AY150" s="128"/>
      <c r="AZ150" s="128"/>
      <c r="BA150" s="128"/>
      <c r="BB150" s="128"/>
      <c r="BC150" s="128"/>
      <c r="BD150" s="128"/>
      <c r="BE150" s="128"/>
      <c r="BF150" s="128"/>
      <c r="BG150" s="128"/>
      <c r="BH150" s="128"/>
      <c r="BI150" s="128"/>
      <c r="BJ150" s="128"/>
      <c r="BK150" s="128"/>
      <c r="BL150" s="128"/>
      <c r="BM150" s="128"/>
      <c r="BN150" s="128"/>
      <c r="BO150" s="128"/>
      <c r="BP150" s="128"/>
      <c r="BQ150" s="128"/>
      <c r="BR150" s="128"/>
      <c r="BS150" s="128"/>
      <c r="BT150" s="128"/>
      <c r="BU150" s="128"/>
      <c r="BV150" s="128"/>
      <c r="BW150" s="128"/>
      <c r="BX150" s="128"/>
      <c r="BY150" s="128"/>
      <c r="BZ150" s="128"/>
      <c r="CA150" s="128"/>
      <c r="CB150" s="128"/>
      <c r="CC150" s="128"/>
      <c r="CD150" s="128"/>
      <c r="CE150" s="128"/>
      <c r="CF150" s="128"/>
      <c r="CG150" s="128"/>
      <c r="CH150" s="128"/>
      <c r="CI150" s="128"/>
      <c r="CJ150" s="128"/>
      <c r="CK150" s="128"/>
      <c r="CL150" s="128"/>
      <c r="CM150" s="128"/>
      <c r="CN150" s="128"/>
      <c r="CO150" s="128"/>
      <c r="CP150" s="128"/>
      <c r="CQ150" s="128"/>
      <c r="CR150" s="128"/>
      <c r="CS150" s="128"/>
      <c r="CT150" s="128"/>
      <c r="CU150" s="128"/>
      <c r="CV150" s="128"/>
      <c r="CW150" s="128"/>
      <c r="CX150" s="128"/>
      <c r="CY150" s="128"/>
      <c r="CZ150" s="128"/>
      <c r="DA150" s="128"/>
      <c r="DB150" s="128"/>
      <c r="DC150" s="128"/>
      <c r="DD150" s="128"/>
      <c r="DE150" s="128"/>
      <c r="DF150" s="128"/>
      <c r="DG150" s="128"/>
      <c r="DH150" s="128"/>
      <c r="DI150" s="128"/>
      <c r="DJ150" s="128"/>
      <c r="DK150" s="128"/>
      <c r="DL150" s="128"/>
      <c r="DM150" s="128"/>
      <c r="DN150" s="128"/>
      <c r="DO150" s="128"/>
      <c r="DP150" s="128"/>
      <c r="DQ150" s="128"/>
      <c r="DR150" s="128"/>
      <c r="DS150" s="128"/>
      <c r="DT150" s="128"/>
      <c r="DU150" s="128"/>
      <c r="DV150" s="128"/>
      <c r="DW150" s="128"/>
      <c r="DX150" s="128"/>
      <c r="DY150" s="128"/>
      <c r="DZ150" s="128"/>
      <c r="EA150" s="128"/>
      <c r="EB150" s="128"/>
      <c r="EC150" s="128"/>
      <c r="ED150" s="128"/>
      <c r="EE150" s="128"/>
      <c r="EF150" s="128"/>
      <c r="EG150" s="128"/>
      <c r="EH150" s="128"/>
      <c r="EI150" s="128"/>
      <c r="EJ150" s="128"/>
      <c r="EK150" s="128"/>
      <c r="EL150" s="128"/>
      <c r="EM150" s="128"/>
      <c r="EN150" s="128"/>
      <c r="EO150" s="128"/>
      <c r="EP150" s="128"/>
      <c r="EQ150" s="128"/>
      <c r="ER150" s="128"/>
      <c r="ES150" s="128"/>
      <c r="ET150" s="128"/>
      <c r="EU150" s="128"/>
      <c r="EV150" s="128"/>
      <c r="EW150" s="128"/>
      <c r="EX150" s="128"/>
      <c r="EY150" s="128"/>
      <c r="EZ150" s="128"/>
      <c r="FA150" s="128"/>
      <c r="FB150" s="128"/>
      <c r="FC150" s="128"/>
      <c r="FD150" s="128"/>
      <c r="FE150" s="128"/>
      <c r="FF150" s="128"/>
      <c r="FG150" s="128"/>
      <c r="FH150" s="128"/>
      <c r="FI150" s="128"/>
      <c r="FJ150" s="128"/>
      <c r="FK150" s="128"/>
      <c r="FL150" s="128"/>
      <c r="FM150" s="128"/>
      <c r="FN150" s="128"/>
      <c r="FO150" s="128"/>
      <c r="FP150" s="128"/>
      <c r="FQ150" s="128"/>
      <c r="FR150" s="128"/>
      <c r="FS150" s="128"/>
      <c r="FT150" s="128"/>
      <c r="FU150" s="128"/>
      <c r="FV150" s="128"/>
      <c r="FW150" s="128"/>
      <c r="FX150" s="128"/>
    </row>
    <row r="151" spans="1:180" s="41" customFormat="1" x14ac:dyDescent="0.25">
      <c r="A151" s="28"/>
      <c r="B151" s="3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  <c r="U151" s="128"/>
      <c r="V151" s="128"/>
      <c r="W151" s="128"/>
      <c r="X151" s="128"/>
      <c r="Y151" s="128"/>
      <c r="Z151" s="128"/>
      <c r="AA151" s="128"/>
      <c r="AB151" s="128"/>
      <c r="AC151" s="128"/>
      <c r="AD151" s="128"/>
      <c r="AE151" s="128"/>
      <c r="AF151" s="128"/>
      <c r="AG151" s="128"/>
      <c r="AH151" s="128"/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  <c r="BA151" s="128"/>
      <c r="BB151" s="128"/>
      <c r="BC151" s="128"/>
      <c r="BD151" s="128"/>
      <c r="BE151" s="128"/>
      <c r="BF151" s="128"/>
      <c r="BG151" s="128"/>
      <c r="BH151" s="128"/>
      <c r="BI151" s="128"/>
      <c r="BJ151" s="128"/>
      <c r="BK151" s="128"/>
      <c r="BL151" s="128"/>
      <c r="BM151" s="128"/>
      <c r="BN151" s="128"/>
      <c r="BO151" s="128"/>
      <c r="BP151" s="128"/>
      <c r="BQ151" s="128"/>
      <c r="BR151" s="128"/>
      <c r="BS151" s="128"/>
      <c r="BT151" s="128"/>
      <c r="BU151" s="128"/>
      <c r="BV151" s="128"/>
      <c r="BW151" s="128"/>
      <c r="BX151" s="128"/>
      <c r="BY151" s="128"/>
      <c r="BZ151" s="128"/>
      <c r="CA151" s="128"/>
      <c r="CB151" s="128"/>
      <c r="CC151" s="128"/>
      <c r="CD151" s="128"/>
      <c r="CE151" s="128"/>
      <c r="CF151" s="128"/>
      <c r="CG151" s="128"/>
      <c r="CH151" s="128"/>
      <c r="CI151" s="128"/>
      <c r="CJ151" s="128"/>
      <c r="CK151" s="128"/>
      <c r="CL151" s="128"/>
      <c r="CM151" s="128"/>
      <c r="CN151" s="128"/>
      <c r="CO151" s="128"/>
      <c r="CP151" s="128"/>
      <c r="CQ151" s="128"/>
      <c r="CR151" s="128"/>
      <c r="CS151" s="128"/>
      <c r="CT151" s="128"/>
      <c r="CU151" s="128"/>
      <c r="CV151" s="128"/>
      <c r="CW151" s="128"/>
      <c r="CX151" s="128"/>
      <c r="CY151" s="128"/>
      <c r="CZ151" s="128"/>
      <c r="DA151" s="128"/>
      <c r="DB151" s="128"/>
      <c r="DC151" s="128"/>
      <c r="DD151" s="128"/>
      <c r="DE151" s="128"/>
      <c r="DF151" s="128"/>
      <c r="DG151" s="128"/>
      <c r="DH151" s="128"/>
      <c r="DI151" s="128"/>
      <c r="DJ151" s="128"/>
      <c r="DK151" s="128"/>
      <c r="DL151" s="128"/>
      <c r="DM151" s="128"/>
      <c r="DN151" s="128"/>
      <c r="DO151" s="128"/>
      <c r="DP151" s="128"/>
      <c r="DQ151" s="128"/>
      <c r="DR151" s="128"/>
      <c r="DS151" s="128"/>
      <c r="DT151" s="128"/>
      <c r="DU151" s="128"/>
      <c r="DV151" s="128"/>
      <c r="DW151" s="128"/>
      <c r="DX151" s="128"/>
      <c r="DY151" s="128"/>
      <c r="DZ151" s="128"/>
      <c r="EA151" s="128"/>
      <c r="EB151" s="128"/>
      <c r="EC151" s="128"/>
      <c r="ED151" s="128"/>
      <c r="EE151" s="128"/>
      <c r="EF151" s="128"/>
      <c r="EG151" s="128"/>
      <c r="EH151" s="128"/>
      <c r="EI151" s="128"/>
      <c r="EJ151" s="128"/>
      <c r="EK151" s="128"/>
      <c r="EL151" s="128"/>
      <c r="EM151" s="128"/>
      <c r="EN151" s="128"/>
      <c r="EO151" s="128"/>
      <c r="EP151" s="128"/>
      <c r="EQ151" s="128"/>
      <c r="ER151" s="128"/>
      <c r="ES151" s="128"/>
      <c r="ET151" s="128"/>
      <c r="EU151" s="128"/>
      <c r="EV151" s="128"/>
      <c r="EW151" s="128"/>
      <c r="EX151" s="128"/>
      <c r="EY151" s="128"/>
      <c r="EZ151" s="128"/>
      <c r="FA151" s="128"/>
      <c r="FB151" s="128"/>
      <c r="FC151" s="128"/>
      <c r="FD151" s="128"/>
      <c r="FE151" s="128"/>
      <c r="FF151" s="128"/>
      <c r="FG151" s="128"/>
      <c r="FH151" s="128"/>
      <c r="FI151" s="128"/>
      <c r="FJ151" s="128"/>
      <c r="FK151" s="128"/>
      <c r="FL151" s="128"/>
      <c r="FM151" s="128"/>
      <c r="FN151" s="128"/>
      <c r="FO151" s="128"/>
      <c r="FP151" s="128"/>
      <c r="FQ151" s="128"/>
      <c r="FR151" s="128"/>
      <c r="FS151" s="128"/>
      <c r="FT151" s="128"/>
      <c r="FU151" s="128"/>
      <c r="FV151" s="128"/>
      <c r="FW151" s="128"/>
      <c r="FX151" s="128"/>
    </row>
    <row r="152" spans="1:180" s="41" customFormat="1" ht="12.6" customHeight="1" x14ac:dyDescent="0.25">
      <c r="A152" s="143"/>
      <c r="B152" s="143"/>
      <c r="C152" s="143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8"/>
      <c r="V152" s="128"/>
      <c r="W152" s="128"/>
      <c r="X152" s="128"/>
      <c r="Y152" s="128"/>
      <c r="Z152" s="128"/>
      <c r="AA152" s="128"/>
      <c r="AB152" s="128"/>
      <c r="AC152" s="128"/>
      <c r="AD152" s="128"/>
      <c r="AE152" s="128"/>
      <c r="AF152" s="128"/>
      <c r="AG152" s="128"/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28"/>
      <c r="AR152" s="128"/>
      <c r="AS152" s="128"/>
      <c r="AT152" s="128"/>
      <c r="AU152" s="128"/>
      <c r="AV152" s="128"/>
      <c r="AW152" s="128"/>
      <c r="AX152" s="128"/>
      <c r="AY152" s="128"/>
      <c r="AZ152" s="128"/>
      <c r="BA152" s="128"/>
      <c r="BB152" s="128"/>
      <c r="BC152" s="128"/>
      <c r="BD152" s="128"/>
      <c r="BE152" s="128"/>
      <c r="BF152" s="128"/>
      <c r="BG152" s="128"/>
      <c r="BH152" s="128"/>
      <c r="BI152" s="128"/>
      <c r="BJ152" s="128"/>
      <c r="BK152" s="128"/>
      <c r="BL152" s="128"/>
      <c r="BM152" s="128"/>
      <c r="BN152" s="128"/>
      <c r="BO152" s="128"/>
      <c r="BP152" s="128"/>
      <c r="BQ152" s="128"/>
      <c r="BR152" s="128"/>
      <c r="BS152" s="128"/>
      <c r="BT152" s="128"/>
      <c r="BU152" s="128"/>
      <c r="BV152" s="128"/>
      <c r="BW152" s="128"/>
      <c r="BX152" s="128"/>
      <c r="BY152" s="128"/>
      <c r="BZ152" s="128"/>
      <c r="CA152" s="128"/>
      <c r="CB152" s="128"/>
      <c r="CC152" s="128"/>
      <c r="CD152" s="128"/>
      <c r="CE152" s="128"/>
      <c r="CF152" s="128"/>
      <c r="CG152" s="128"/>
      <c r="CH152" s="128"/>
      <c r="CI152" s="128"/>
      <c r="CJ152" s="128"/>
      <c r="CK152" s="128"/>
      <c r="CL152" s="128"/>
      <c r="CM152" s="128"/>
      <c r="CN152" s="128"/>
      <c r="CO152" s="128"/>
      <c r="CP152" s="128"/>
      <c r="CQ152" s="128"/>
      <c r="CR152" s="128"/>
      <c r="CS152" s="128"/>
      <c r="CT152" s="128"/>
      <c r="CU152" s="128"/>
      <c r="CV152" s="128"/>
      <c r="CW152" s="128"/>
      <c r="CX152" s="128"/>
      <c r="CY152" s="128"/>
      <c r="CZ152" s="128"/>
      <c r="DA152" s="128"/>
      <c r="DB152" s="128"/>
      <c r="DC152" s="128"/>
      <c r="DD152" s="128"/>
      <c r="DE152" s="128"/>
      <c r="DF152" s="128"/>
      <c r="DG152" s="128"/>
      <c r="DH152" s="128"/>
      <c r="DI152" s="128"/>
      <c r="DJ152" s="128"/>
      <c r="DK152" s="128"/>
      <c r="DL152" s="128"/>
      <c r="DM152" s="128"/>
      <c r="DN152" s="128"/>
      <c r="DO152" s="128"/>
      <c r="DP152" s="128"/>
      <c r="DQ152" s="128"/>
      <c r="DR152" s="128"/>
      <c r="DS152" s="128"/>
      <c r="DT152" s="128"/>
      <c r="DU152" s="128"/>
      <c r="DV152" s="128"/>
      <c r="DW152" s="128"/>
      <c r="DX152" s="128"/>
      <c r="DY152" s="128"/>
      <c r="DZ152" s="128"/>
      <c r="EA152" s="128"/>
      <c r="EB152" s="128"/>
      <c r="EC152" s="128"/>
      <c r="ED152" s="128"/>
      <c r="EE152" s="128"/>
      <c r="EF152" s="128"/>
      <c r="EG152" s="128"/>
      <c r="EH152" s="128"/>
      <c r="EI152" s="128"/>
      <c r="EJ152" s="128"/>
      <c r="EK152" s="128"/>
      <c r="EL152" s="128"/>
      <c r="EM152" s="128"/>
      <c r="EN152" s="128"/>
      <c r="EO152" s="128"/>
      <c r="EP152" s="128"/>
      <c r="EQ152" s="128"/>
      <c r="ER152" s="128"/>
      <c r="ES152" s="128"/>
      <c r="ET152" s="128"/>
      <c r="EU152" s="128"/>
      <c r="EV152" s="128"/>
      <c r="EW152" s="128"/>
      <c r="EX152" s="128"/>
      <c r="EY152" s="128"/>
      <c r="EZ152" s="128"/>
      <c r="FA152" s="128"/>
      <c r="FB152" s="128"/>
      <c r="FC152" s="128"/>
      <c r="FD152" s="128"/>
      <c r="FE152" s="128"/>
      <c r="FF152" s="128"/>
      <c r="FG152" s="128"/>
      <c r="FH152" s="128"/>
      <c r="FI152" s="128"/>
      <c r="FJ152" s="128"/>
      <c r="FK152" s="128"/>
      <c r="FL152" s="128"/>
      <c r="FM152" s="128"/>
      <c r="FN152" s="128"/>
      <c r="FO152" s="128"/>
      <c r="FP152" s="128"/>
      <c r="FQ152" s="128"/>
      <c r="FR152" s="128"/>
      <c r="FS152" s="128"/>
      <c r="FT152" s="128"/>
      <c r="FU152" s="128"/>
      <c r="FV152" s="128"/>
      <c r="FW152" s="128"/>
      <c r="FX152" s="128"/>
    </row>
    <row r="153" spans="1:180" s="40" customFormat="1" ht="12.9" customHeight="1" x14ac:dyDescent="0.25">
      <c r="A153" s="144"/>
      <c r="B153" s="144"/>
      <c r="C153" s="144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  <c r="X153" s="128"/>
      <c r="Y153" s="128"/>
      <c r="Z153" s="128"/>
      <c r="AA153" s="128"/>
      <c r="AB153" s="128"/>
      <c r="AC153" s="128"/>
      <c r="AD153" s="128"/>
      <c r="AE153" s="128"/>
      <c r="AF153" s="128"/>
      <c r="AG153" s="128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  <c r="AV153" s="128"/>
      <c r="AW153" s="128"/>
      <c r="AX153" s="128"/>
      <c r="AY153" s="128"/>
      <c r="AZ153" s="128"/>
      <c r="BA153" s="128"/>
      <c r="BB153" s="128"/>
      <c r="BC153" s="128"/>
      <c r="BD153" s="128"/>
      <c r="BE153" s="128"/>
      <c r="BF153" s="128"/>
      <c r="BG153" s="128"/>
      <c r="BH153" s="128"/>
      <c r="BI153" s="128"/>
      <c r="BJ153" s="128"/>
      <c r="BK153" s="128"/>
      <c r="BL153" s="128"/>
      <c r="BM153" s="128"/>
      <c r="BN153" s="128"/>
      <c r="BO153" s="128"/>
      <c r="BP153" s="128"/>
      <c r="BQ153" s="128"/>
      <c r="BR153" s="128"/>
      <c r="BS153" s="128"/>
      <c r="BT153" s="128"/>
      <c r="BU153" s="128"/>
      <c r="BV153" s="128"/>
      <c r="BW153" s="128"/>
      <c r="BX153" s="128"/>
      <c r="BY153" s="128"/>
      <c r="BZ153" s="128"/>
      <c r="CA153" s="128"/>
      <c r="CB153" s="128"/>
      <c r="CC153" s="128"/>
      <c r="CD153" s="128"/>
      <c r="CE153" s="128"/>
      <c r="CF153" s="128"/>
      <c r="CG153" s="128"/>
      <c r="CH153" s="128"/>
      <c r="CI153" s="128"/>
      <c r="CJ153" s="128"/>
      <c r="CK153" s="128"/>
      <c r="CL153" s="128"/>
      <c r="CM153" s="128"/>
      <c r="CN153" s="128"/>
      <c r="CO153" s="128"/>
      <c r="CP153" s="128"/>
      <c r="CQ153" s="128"/>
      <c r="CR153" s="128"/>
      <c r="CS153" s="128"/>
      <c r="CT153" s="128"/>
      <c r="CU153" s="128"/>
      <c r="CV153" s="128"/>
      <c r="CW153" s="128"/>
      <c r="CX153" s="128"/>
      <c r="CY153" s="128"/>
      <c r="CZ153" s="128"/>
      <c r="DA153" s="128"/>
      <c r="DB153" s="128"/>
      <c r="DC153" s="128"/>
      <c r="DD153" s="128"/>
      <c r="DE153" s="128"/>
      <c r="DF153" s="128"/>
      <c r="DG153" s="128"/>
      <c r="DH153" s="128"/>
      <c r="DI153" s="128"/>
      <c r="DJ153" s="128"/>
      <c r="DK153" s="128"/>
      <c r="DL153" s="128"/>
      <c r="DM153" s="128"/>
      <c r="DN153" s="128"/>
      <c r="DO153" s="128"/>
      <c r="DP153" s="128"/>
      <c r="DQ153" s="128"/>
      <c r="DR153" s="128"/>
      <c r="DS153" s="128"/>
      <c r="DT153" s="128"/>
      <c r="DU153" s="128"/>
      <c r="DV153" s="128"/>
      <c r="DW153" s="128"/>
      <c r="DX153" s="128"/>
      <c r="DY153" s="128"/>
      <c r="DZ153" s="128"/>
      <c r="EA153" s="128"/>
      <c r="EB153" s="128"/>
      <c r="EC153" s="128"/>
      <c r="ED153" s="128"/>
      <c r="EE153" s="128"/>
      <c r="EF153" s="128"/>
      <c r="EG153" s="128"/>
      <c r="EH153" s="128"/>
      <c r="EI153" s="128"/>
      <c r="EJ153" s="128"/>
      <c r="EK153" s="128"/>
      <c r="EL153" s="128"/>
      <c r="EM153" s="128"/>
      <c r="EN153" s="128"/>
      <c r="EO153" s="128"/>
      <c r="EP153" s="128"/>
      <c r="EQ153" s="128"/>
      <c r="ER153" s="128"/>
      <c r="ES153" s="128"/>
      <c r="ET153" s="128"/>
      <c r="EU153" s="128"/>
      <c r="EV153" s="128"/>
      <c r="EW153" s="128"/>
      <c r="EX153" s="128"/>
      <c r="EY153" s="128"/>
      <c r="EZ153" s="128"/>
      <c r="FA153" s="128"/>
      <c r="FB153" s="128"/>
      <c r="FC153" s="128"/>
      <c r="FD153" s="128"/>
      <c r="FE153" s="128"/>
      <c r="FF153" s="128"/>
      <c r="FG153" s="128"/>
      <c r="FH153" s="128"/>
      <c r="FI153" s="128"/>
      <c r="FJ153" s="128"/>
      <c r="FK153" s="128"/>
      <c r="FL153" s="128"/>
      <c r="FM153" s="128"/>
      <c r="FN153" s="128"/>
      <c r="FO153" s="128"/>
      <c r="FP153" s="128"/>
      <c r="FQ153" s="128"/>
      <c r="FR153" s="128"/>
      <c r="FS153" s="128"/>
      <c r="FT153" s="128"/>
      <c r="FU153" s="128"/>
      <c r="FV153" s="128"/>
      <c r="FW153" s="128"/>
      <c r="FX153" s="128"/>
    </row>
    <row r="154" spans="1:180" x14ac:dyDescent="0.25">
      <c r="A154" s="35"/>
      <c r="B154" s="36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  <c r="W154" s="128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  <c r="BX154" s="128"/>
      <c r="BY154" s="128"/>
      <c r="BZ154" s="128"/>
      <c r="CA154" s="128"/>
      <c r="CB154" s="128"/>
      <c r="CC154" s="128"/>
      <c r="CD154" s="128"/>
      <c r="CE154" s="128"/>
      <c r="CF154" s="128"/>
      <c r="CG154" s="128"/>
      <c r="CH154" s="128"/>
      <c r="CI154" s="128"/>
      <c r="CJ154" s="128"/>
      <c r="CK154" s="128"/>
      <c r="CL154" s="128"/>
      <c r="CM154" s="128"/>
      <c r="CN154" s="128"/>
      <c r="CO154" s="128"/>
      <c r="CP154" s="128"/>
      <c r="CQ154" s="128"/>
      <c r="CR154" s="128"/>
      <c r="CS154" s="128"/>
      <c r="CT154" s="128"/>
      <c r="CU154" s="128"/>
      <c r="CV154" s="128"/>
      <c r="CW154" s="128"/>
      <c r="CX154" s="128"/>
      <c r="CY154" s="128"/>
      <c r="CZ154" s="128"/>
      <c r="DA154" s="128"/>
      <c r="DB154" s="128"/>
      <c r="DC154" s="128"/>
      <c r="DD154" s="128"/>
      <c r="DE154" s="128"/>
      <c r="DF154" s="128"/>
      <c r="DG154" s="128"/>
      <c r="DH154" s="128"/>
      <c r="DI154" s="128"/>
      <c r="DJ154" s="128"/>
      <c r="DK154" s="128"/>
      <c r="DL154" s="128"/>
      <c r="DM154" s="128"/>
      <c r="DN154" s="128"/>
      <c r="DO154" s="128"/>
      <c r="DP154" s="128"/>
      <c r="DQ154" s="128"/>
      <c r="DR154" s="128"/>
      <c r="DS154" s="128"/>
      <c r="DT154" s="128"/>
      <c r="DU154" s="128"/>
      <c r="DV154" s="128"/>
      <c r="DW154" s="128"/>
      <c r="DX154" s="128"/>
      <c r="DY154" s="128"/>
      <c r="DZ154" s="128"/>
      <c r="EA154" s="128"/>
      <c r="EB154" s="128"/>
      <c r="EC154" s="128"/>
      <c r="ED154" s="128"/>
      <c r="EE154" s="128"/>
      <c r="EF154" s="128"/>
      <c r="EG154" s="128"/>
      <c r="EH154" s="128"/>
      <c r="EI154" s="128"/>
      <c r="EJ154" s="128"/>
      <c r="EK154" s="128"/>
      <c r="EL154" s="128"/>
      <c r="EM154" s="128"/>
      <c r="EN154" s="128"/>
      <c r="EO154" s="128"/>
      <c r="EP154" s="128"/>
      <c r="EQ154" s="128"/>
      <c r="ER154" s="128"/>
      <c r="ES154" s="128"/>
      <c r="ET154" s="128"/>
      <c r="EU154" s="128"/>
      <c r="EV154" s="128"/>
      <c r="EW154" s="128"/>
      <c r="EX154" s="128"/>
      <c r="EY154" s="128"/>
      <c r="EZ154" s="128"/>
      <c r="FA154" s="128"/>
      <c r="FB154" s="128"/>
      <c r="FC154" s="128"/>
      <c r="FD154" s="128"/>
      <c r="FE154" s="128"/>
      <c r="FF154" s="128"/>
      <c r="FG154" s="128"/>
      <c r="FH154" s="128"/>
      <c r="FI154" s="128"/>
      <c r="FJ154" s="128"/>
      <c r="FK154" s="128"/>
      <c r="FL154" s="128"/>
      <c r="FM154" s="128"/>
      <c r="FN154" s="128"/>
      <c r="FO154" s="128"/>
      <c r="FP154" s="128"/>
      <c r="FQ154" s="128"/>
      <c r="FR154" s="128"/>
      <c r="FS154" s="128"/>
      <c r="FT154" s="128"/>
      <c r="FU154" s="128"/>
      <c r="FV154" s="128"/>
      <c r="FW154" s="128"/>
      <c r="FX154" s="128"/>
    </row>
    <row r="155" spans="1:180" x14ac:dyDescent="0.25">
      <c r="A155" s="45"/>
      <c r="B155" s="36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  <c r="V155" s="128"/>
      <c r="W155" s="128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  <c r="BX155" s="128"/>
      <c r="BY155" s="128"/>
      <c r="BZ155" s="128"/>
      <c r="CA155" s="128"/>
      <c r="CB155" s="128"/>
      <c r="CC155" s="128"/>
      <c r="CD155" s="128"/>
      <c r="CE155" s="128"/>
      <c r="CF155" s="128"/>
      <c r="CG155" s="128"/>
      <c r="CH155" s="128"/>
      <c r="CI155" s="128"/>
      <c r="CJ155" s="128"/>
      <c r="CK155" s="128"/>
      <c r="CL155" s="128"/>
      <c r="CM155" s="128"/>
      <c r="CN155" s="128"/>
      <c r="CO155" s="128"/>
      <c r="CP155" s="128"/>
      <c r="CQ155" s="128"/>
      <c r="CR155" s="128"/>
      <c r="CS155" s="128"/>
      <c r="CT155" s="128"/>
      <c r="CU155" s="128"/>
      <c r="CV155" s="128"/>
      <c r="CW155" s="128"/>
      <c r="CX155" s="128"/>
      <c r="CY155" s="128"/>
      <c r="CZ155" s="128"/>
      <c r="DA155" s="128"/>
      <c r="DB155" s="128"/>
      <c r="DC155" s="128"/>
      <c r="DD155" s="128"/>
      <c r="DE155" s="128"/>
      <c r="DF155" s="128"/>
      <c r="DG155" s="128"/>
      <c r="DH155" s="128"/>
      <c r="DI155" s="128"/>
      <c r="DJ155" s="128"/>
      <c r="DK155" s="128"/>
      <c r="DL155" s="128"/>
      <c r="DM155" s="128"/>
      <c r="DN155" s="128"/>
      <c r="DO155" s="128"/>
      <c r="DP155" s="128"/>
      <c r="DQ155" s="128"/>
      <c r="DR155" s="128"/>
      <c r="DS155" s="128"/>
      <c r="DT155" s="128"/>
      <c r="DU155" s="128"/>
      <c r="DV155" s="128"/>
      <c r="DW155" s="128"/>
      <c r="DX155" s="128"/>
      <c r="DY155" s="128"/>
      <c r="DZ155" s="128"/>
      <c r="EA155" s="128"/>
      <c r="EB155" s="128"/>
      <c r="EC155" s="128"/>
      <c r="ED155" s="128"/>
      <c r="EE155" s="128"/>
      <c r="EF155" s="128"/>
      <c r="EG155" s="128"/>
      <c r="EH155" s="128"/>
      <c r="EI155" s="128"/>
      <c r="EJ155" s="128"/>
      <c r="EK155" s="128"/>
      <c r="EL155" s="128"/>
      <c r="EM155" s="128"/>
      <c r="EN155" s="128"/>
      <c r="EO155" s="128"/>
      <c r="EP155" s="128"/>
      <c r="EQ155" s="128"/>
      <c r="ER155" s="128"/>
      <c r="ES155" s="128"/>
      <c r="ET155" s="128"/>
      <c r="EU155" s="128"/>
      <c r="EV155" s="128"/>
      <c r="EW155" s="128"/>
      <c r="EX155" s="128"/>
      <c r="EY155" s="128"/>
      <c r="EZ155" s="128"/>
      <c r="FA155" s="128"/>
      <c r="FB155" s="128"/>
      <c r="FC155" s="128"/>
      <c r="FD155" s="128"/>
      <c r="FE155" s="128"/>
      <c r="FF155" s="128"/>
      <c r="FG155" s="128"/>
      <c r="FH155" s="128"/>
      <c r="FI155" s="128"/>
      <c r="FJ155" s="128"/>
      <c r="FK155" s="128"/>
      <c r="FL155" s="128"/>
      <c r="FM155" s="128"/>
      <c r="FN155" s="128"/>
      <c r="FO155" s="128"/>
      <c r="FP155" s="128"/>
      <c r="FQ155" s="128"/>
      <c r="FR155" s="128"/>
      <c r="FS155" s="128"/>
      <c r="FT155" s="128"/>
      <c r="FU155" s="128"/>
      <c r="FV155" s="128"/>
      <c r="FW155" s="128"/>
      <c r="FX155" s="128"/>
    </row>
    <row r="156" spans="1:180" x14ac:dyDescent="0.25">
      <c r="A156" s="45"/>
      <c r="B156" s="36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28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  <c r="BX156" s="128"/>
      <c r="BY156" s="128"/>
      <c r="BZ156" s="128"/>
      <c r="CA156" s="128"/>
      <c r="CB156" s="128"/>
      <c r="CC156" s="128"/>
      <c r="CD156" s="128"/>
      <c r="CE156" s="128"/>
      <c r="CF156" s="128"/>
      <c r="CG156" s="128"/>
      <c r="CH156" s="128"/>
      <c r="CI156" s="128"/>
      <c r="CJ156" s="128"/>
      <c r="CK156" s="128"/>
      <c r="CL156" s="128"/>
      <c r="CM156" s="128"/>
      <c r="CN156" s="128"/>
      <c r="CO156" s="128"/>
      <c r="CP156" s="128"/>
      <c r="CQ156" s="128"/>
      <c r="CR156" s="128"/>
      <c r="CS156" s="128"/>
      <c r="CT156" s="128"/>
      <c r="CU156" s="128"/>
      <c r="CV156" s="128"/>
      <c r="CW156" s="128"/>
      <c r="CX156" s="128"/>
      <c r="CY156" s="128"/>
      <c r="CZ156" s="128"/>
      <c r="DA156" s="128"/>
      <c r="DB156" s="128"/>
      <c r="DC156" s="128"/>
      <c r="DD156" s="128"/>
      <c r="DE156" s="128"/>
      <c r="DF156" s="128"/>
      <c r="DG156" s="128"/>
      <c r="DH156" s="128"/>
      <c r="DI156" s="128"/>
      <c r="DJ156" s="128"/>
      <c r="DK156" s="128"/>
      <c r="DL156" s="128"/>
      <c r="DM156" s="128"/>
      <c r="DN156" s="128"/>
      <c r="DO156" s="128"/>
      <c r="DP156" s="128"/>
      <c r="DQ156" s="128"/>
      <c r="DR156" s="128"/>
      <c r="DS156" s="128"/>
      <c r="DT156" s="128"/>
      <c r="DU156" s="128"/>
      <c r="DV156" s="128"/>
      <c r="DW156" s="128"/>
      <c r="DX156" s="128"/>
      <c r="DY156" s="128"/>
      <c r="DZ156" s="128"/>
      <c r="EA156" s="128"/>
      <c r="EB156" s="128"/>
      <c r="EC156" s="128"/>
      <c r="ED156" s="128"/>
      <c r="EE156" s="128"/>
      <c r="EF156" s="128"/>
      <c r="EG156" s="128"/>
      <c r="EH156" s="128"/>
      <c r="EI156" s="128"/>
      <c r="EJ156" s="128"/>
      <c r="EK156" s="128"/>
      <c r="EL156" s="128"/>
      <c r="EM156" s="128"/>
      <c r="EN156" s="128"/>
      <c r="EO156" s="128"/>
      <c r="EP156" s="128"/>
      <c r="EQ156" s="128"/>
      <c r="ER156" s="128"/>
      <c r="ES156" s="128"/>
      <c r="ET156" s="128"/>
      <c r="EU156" s="128"/>
      <c r="EV156" s="128"/>
      <c r="EW156" s="128"/>
      <c r="EX156" s="128"/>
      <c r="EY156" s="128"/>
      <c r="EZ156" s="128"/>
      <c r="FA156" s="128"/>
      <c r="FB156" s="128"/>
      <c r="FC156" s="128"/>
      <c r="FD156" s="128"/>
      <c r="FE156" s="128"/>
      <c r="FF156" s="128"/>
      <c r="FG156" s="128"/>
      <c r="FH156" s="128"/>
      <c r="FI156" s="128"/>
      <c r="FJ156" s="128"/>
      <c r="FK156" s="128"/>
      <c r="FL156" s="128"/>
      <c r="FM156" s="128"/>
      <c r="FN156" s="128"/>
      <c r="FO156" s="128"/>
      <c r="FP156" s="128"/>
      <c r="FQ156" s="128"/>
      <c r="FR156" s="128"/>
      <c r="FS156" s="128"/>
      <c r="FT156" s="128"/>
      <c r="FU156" s="128"/>
      <c r="FV156" s="128"/>
      <c r="FW156" s="128"/>
      <c r="FX156" s="128"/>
    </row>
    <row r="157" spans="1:180" x14ac:dyDescent="0.25">
      <c r="A157" s="139"/>
      <c r="B157" s="139"/>
      <c r="C157" s="139"/>
      <c r="D157" s="139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  <c r="BX157" s="128"/>
      <c r="BY157" s="128"/>
      <c r="BZ157" s="128"/>
      <c r="CA157" s="128"/>
      <c r="CB157" s="128"/>
      <c r="CC157" s="128"/>
      <c r="CD157" s="128"/>
      <c r="CE157" s="128"/>
      <c r="CF157" s="128"/>
      <c r="CG157" s="128"/>
      <c r="CH157" s="128"/>
      <c r="CI157" s="128"/>
      <c r="CJ157" s="128"/>
      <c r="CK157" s="128"/>
      <c r="CL157" s="128"/>
      <c r="CM157" s="128"/>
      <c r="CN157" s="128"/>
      <c r="CO157" s="128"/>
      <c r="CP157" s="128"/>
      <c r="CQ157" s="128"/>
      <c r="CR157" s="128"/>
      <c r="CS157" s="128"/>
      <c r="CT157" s="128"/>
      <c r="CU157" s="128"/>
      <c r="CV157" s="128"/>
      <c r="CW157" s="128"/>
      <c r="CX157" s="128"/>
      <c r="CY157" s="128"/>
      <c r="CZ157" s="128"/>
      <c r="DA157" s="128"/>
      <c r="DB157" s="128"/>
      <c r="DC157" s="128"/>
      <c r="DD157" s="128"/>
      <c r="DE157" s="128"/>
      <c r="DF157" s="128"/>
      <c r="DG157" s="128"/>
      <c r="DH157" s="128"/>
      <c r="DI157" s="128"/>
      <c r="DJ157" s="128"/>
      <c r="DK157" s="128"/>
      <c r="DL157" s="128"/>
      <c r="DM157" s="128"/>
      <c r="DN157" s="128"/>
      <c r="DO157" s="128"/>
      <c r="DP157" s="128"/>
      <c r="DQ157" s="128"/>
      <c r="DR157" s="128"/>
      <c r="DS157" s="128"/>
      <c r="DT157" s="128"/>
      <c r="DU157" s="128"/>
      <c r="DV157" s="128"/>
      <c r="DW157" s="128"/>
      <c r="DX157" s="128"/>
      <c r="DY157" s="128"/>
      <c r="DZ157" s="128"/>
      <c r="EA157" s="128"/>
      <c r="EB157" s="128"/>
      <c r="EC157" s="128"/>
      <c r="ED157" s="128"/>
      <c r="EE157" s="128"/>
      <c r="EF157" s="128"/>
      <c r="EG157" s="128"/>
      <c r="EH157" s="128"/>
      <c r="EI157" s="128"/>
      <c r="EJ157" s="128"/>
      <c r="EK157" s="128"/>
      <c r="EL157" s="128"/>
      <c r="EM157" s="128"/>
      <c r="EN157" s="128"/>
      <c r="EO157" s="128"/>
      <c r="EP157" s="128"/>
      <c r="EQ157" s="128"/>
      <c r="ER157" s="128"/>
      <c r="ES157" s="128"/>
      <c r="ET157" s="128"/>
      <c r="EU157" s="128"/>
      <c r="EV157" s="128"/>
      <c r="EW157" s="128"/>
      <c r="EX157" s="128"/>
      <c r="EY157" s="128"/>
      <c r="EZ157" s="128"/>
      <c r="FA157" s="128"/>
      <c r="FB157" s="128"/>
      <c r="FC157" s="128"/>
      <c r="FD157" s="128"/>
      <c r="FE157" s="128"/>
      <c r="FF157" s="128"/>
      <c r="FG157" s="128"/>
      <c r="FH157" s="128"/>
      <c r="FI157" s="128"/>
      <c r="FJ157" s="128"/>
      <c r="FK157" s="128"/>
      <c r="FL157" s="128"/>
      <c r="FM157" s="128"/>
      <c r="FN157" s="128"/>
      <c r="FO157" s="128"/>
      <c r="FP157" s="128"/>
      <c r="FQ157" s="128"/>
      <c r="FR157" s="128"/>
      <c r="FS157" s="128"/>
      <c r="FT157" s="128"/>
      <c r="FU157" s="128"/>
      <c r="FV157" s="128"/>
      <c r="FW157" s="128"/>
      <c r="FX157" s="128"/>
    </row>
    <row r="158" spans="1:180" x14ac:dyDescent="0.25">
      <c r="A158" s="21"/>
      <c r="B158" s="128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  <c r="BX158" s="128"/>
      <c r="BY158" s="128"/>
      <c r="BZ158" s="128"/>
      <c r="CA158" s="128"/>
      <c r="CB158" s="128"/>
      <c r="CC158" s="128"/>
      <c r="CD158" s="128"/>
      <c r="CE158" s="128"/>
      <c r="CF158" s="128"/>
      <c r="CG158" s="128"/>
      <c r="CH158" s="128"/>
      <c r="CI158" s="128"/>
      <c r="CJ158" s="128"/>
      <c r="CK158" s="128"/>
      <c r="CL158" s="128"/>
      <c r="CM158" s="128"/>
      <c r="CN158" s="128"/>
      <c r="CO158" s="128"/>
      <c r="CP158" s="128"/>
      <c r="CQ158" s="128"/>
      <c r="CR158" s="128"/>
      <c r="CS158" s="128"/>
      <c r="CT158" s="128"/>
      <c r="CU158" s="128"/>
      <c r="CV158" s="128"/>
      <c r="CW158" s="128"/>
      <c r="CX158" s="128"/>
      <c r="CY158" s="128"/>
      <c r="CZ158" s="128"/>
      <c r="DA158" s="128"/>
      <c r="DB158" s="128"/>
      <c r="DC158" s="128"/>
      <c r="DD158" s="128"/>
      <c r="DE158" s="128"/>
      <c r="DF158" s="128"/>
      <c r="DG158" s="128"/>
      <c r="DH158" s="128"/>
      <c r="DI158" s="128"/>
      <c r="DJ158" s="128"/>
      <c r="DK158" s="128"/>
      <c r="DL158" s="128"/>
      <c r="DM158" s="128"/>
      <c r="DN158" s="128"/>
      <c r="DO158" s="128"/>
      <c r="DP158" s="128"/>
      <c r="DQ158" s="128"/>
      <c r="DR158" s="128"/>
      <c r="DS158" s="128"/>
      <c r="DT158" s="128"/>
      <c r="DU158" s="128"/>
      <c r="DV158" s="128"/>
      <c r="DW158" s="128"/>
      <c r="DX158" s="128"/>
      <c r="DY158" s="128"/>
      <c r="DZ158" s="128"/>
      <c r="EA158" s="128"/>
      <c r="EB158" s="128"/>
      <c r="EC158" s="128"/>
      <c r="ED158" s="128"/>
      <c r="EE158" s="128"/>
      <c r="EF158" s="128"/>
      <c r="EG158" s="128"/>
      <c r="EH158" s="128"/>
      <c r="EI158" s="128"/>
      <c r="EJ158" s="128"/>
      <c r="EK158" s="128"/>
      <c r="EL158" s="128"/>
      <c r="EM158" s="128"/>
      <c r="EN158" s="128"/>
      <c r="EO158" s="128"/>
      <c r="EP158" s="128"/>
      <c r="EQ158" s="128"/>
      <c r="ER158" s="128"/>
      <c r="ES158" s="128"/>
      <c r="ET158" s="128"/>
      <c r="EU158" s="128"/>
      <c r="EV158" s="128"/>
      <c r="EW158" s="128"/>
      <c r="EX158" s="128"/>
      <c r="EY158" s="128"/>
      <c r="EZ158" s="128"/>
      <c r="FA158" s="128"/>
      <c r="FB158" s="128"/>
      <c r="FC158" s="128"/>
      <c r="FD158" s="128"/>
      <c r="FE158" s="128"/>
      <c r="FF158" s="128"/>
      <c r="FG158" s="128"/>
      <c r="FH158" s="128"/>
      <c r="FI158" s="128"/>
      <c r="FJ158" s="128"/>
      <c r="FK158" s="128"/>
      <c r="FL158" s="128"/>
      <c r="FM158" s="128"/>
      <c r="FN158" s="128"/>
      <c r="FO158" s="128"/>
      <c r="FP158" s="128"/>
      <c r="FQ158" s="128"/>
      <c r="FR158" s="128"/>
      <c r="FS158" s="128"/>
      <c r="FT158" s="128"/>
      <c r="FU158" s="128"/>
      <c r="FV158" s="128"/>
      <c r="FW158" s="128"/>
      <c r="FX158" s="128"/>
    </row>
    <row r="159" spans="1:180" x14ac:dyDescent="0.25">
      <c r="A159" s="21"/>
      <c r="B159" s="128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  <c r="T159" s="128"/>
      <c r="U159" s="128"/>
      <c r="V159" s="128"/>
      <c r="W159" s="128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  <c r="BX159" s="128"/>
      <c r="BY159" s="128"/>
      <c r="BZ159" s="128"/>
      <c r="CA159" s="128"/>
      <c r="CB159" s="128"/>
      <c r="CC159" s="128"/>
      <c r="CD159" s="128"/>
      <c r="CE159" s="128"/>
      <c r="CF159" s="128"/>
      <c r="CG159" s="128"/>
      <c r="CH159" s="128"/>
      <c r="CI159" s="128"/>
      <c r="CJ159" s="128"/>
      <c r="CK159" s="128"/>
      <c r="CL159" s="128"/>
      <c r="CM159" s="128"/>
      <c r="CN159" s="128"/>
      <c r="CO159" s="128"/>
      <c r="CP159" s="128"/>
      <c r="CQ159" s="128"/>
      <c r="CR159" s="128"/>
      <c r="CS159" s="128"/>
      <c r="CT159" s="128"/>
      <c r="CU159" s="128"/>
      <c r="CV159" s="128"/>
      <c r="CW159" s="128"/>
      <c r="CX159" s="128"/>
      <c r="CY159" s="128"/>
      <c r="CZ159" s="128"/>
      <c r="DA159" s="128"/>
      <c r="DB159" s="128"/>
      <c r="DC159" s="128"/>
      <c r="DD159" s="128"/>
      <c r="DE159" s="128"/>
      <c r="DF159" s="128"/>
      <c r="DG159" s="128"/>
      <c r="DH159" s="128"/>
      <c r="DI159" s="128"/>
      <c r="DJ159" s="128"/>
      <c r="DK159" s="128"/>
      <c r="DL159" s="128"/>
      <c r="DM159" s="128"/>
      <c r="DN159" s="128"/>
      <c r="DO159" s="128"/>
      <c r="DP159" s="128"/>
      <c r="DQ159" s="128"/>
      <c r="DR159" s="128"/>
      <c r="DS159" s="128"/>
      <c r="DT159" s="128"/>
      <c r="DU159" s="128"/>
      <c r="DV159" s="128"/>
      <c r="DW159" s="128"/>
      <c r="DX159" s="128"/>
      <c r="DY159" s="128"/>
      <c r="DZ159" s="128"/>
      <c r="EA159" s="128"/>
      <c r="EB159" s="128"/>
      <c r="EC159" s="128"/>
      <c r="ED159" s="128"/>
      <c r="EE159" s="128"/>
      <c r="EF159" s="128"/>
      <c r="EG159" s="128"/>
      <c r="EH159" s="128"/>
      <c r="EI159" s="128"/>
      <c r="EJ159" s="128"/>
      <c r="EK159" s="128"/>
      <c r="EL159" s="128"/>
      <c r="EM159" s="128"/>
      <c r="EN159" s="128"/>
      <c r="EO159" s="128"/>
      <c r="EP159" s="128"/>
      <c r="EQ159" s="128"/>
      <c r="ER159" s="128"/>
      <c r="ES159" s="128"/>
      <c r="ET159" s="128"/>
      <c r="EU159" s="128"/>
      <c r="EV159" s="128"/>
      <c r="EW159" s="128"/>
      <c r="EX159" s="128"/>
      <c r="EY159" s="128"/>
      <c r="EZ159" s="128"/>
      <c r="FA159" s="128"/>
      <c r="FB159" s="128"/>
      <c r="FC159" s="128"/>
      <c r="FD159" s="128"/>
      <c r="FE159" s="128"/>
      <c r="FF159" s="128"/>
      <c r="FG159" s="128"/>
      <c r="FH159" s="128"/>
      <c r="FI159" s="128"/>
      <c r="FJ159" s="128"/>
      <c r="FK159" s="128"/>
      <c r="FL159" s="128"/>
      <c r="FM159" s="128"/>
      <c r="FN159" s="128"/>
      <c r="FO159" s="128"/>
      <c r="FP159" s="128"/>
      <c r="FQ159" s="128"/>
      <c r="FR159" s="128"/>
      <c r="FS159" s="128"/>
      <c r="FT159" s="128"/>
      <c r="FU159" s="128"/>
      <c r="FV159" s="128"/>
      <c r="FW159" s="128"/>
      <c r="FX159" s="128"/>
    </row>
    <row r="160" spans="1:180" x14ac:dyDescent="0.25">
      <c r="A160" s="21"/>
      <c r="B160" s="128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128"/>
      <c r="S160" s="128"/>
      <c r="T160" s="128"/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  <c r="BX160" s="128"/>
      <c r="BY160" s="128"/>
      <c r="BZ160" s="128"/>
      <c r="CA160" s="128"/>
      <c r="CB160" s="128"/>
      <c r="CC160" s="128"/>
      <c r="CD160" s="128"/>
      <c r="CE160" s="128"/>
      <c r="CF160" s="128"/>
      <c r="CG160" s="128"/>
      <c r="CH160" s="128"/>
      <c r="CI160" s="128"/>
      <c r="CJ160" s="128"/>
      <c r="CK160" s="128"/>
      <c r="CL160" s="128"/>
      <c r="CM160" s="128"/>
      <c r="CN160" s="128"/>
      <c r="CO160" s="128"/>
      <c r="CP160" s="128"/>
      <c r="CQ160" s="128"/>
      <c r="CR160" s="128"/>
      <c r="CS160" s="128"/>
      <c r="CT160" s="128"/>
      <c r="CU160" s="128"/>
      <c r="CV160" s="128"/>
      <c r="CW160" s="128"/>
      <c r="CX160" s="128"/>
      <c r="CY160" s="128"/>
      <c r="CZ160" s="128"/>
      <c r="DA160" s="128"/>
      <c r="DB160" s="128"/>
      <c r="DC160" s="128"/>
      <c r="DD160" s="128"/>
      <c r="DE160" s="128"/>
      <c r="DF160" s="128"/>
      <c r="DG160" s="128"/>
      <c r="DH160" s="128"/>
      <c r="DI160" s="128"/>
      <c r="DJ160" s="128"/>
      <c r="DK160" s="128"/>
      <c r="DL160" s="128"/>
      <c r="DM160" s="128"/>
      <c r="DN160" s="128"/>
      <c r="DO160" s="128"/>
      <c r="DP160" s="128"/>
      <c r="DQ160" s="128"/>
      <c r="DR160" s="128"/>
      <c r="DS160" s="128"/>
      <c r="DT160" s="128"/>
      <c r="DU160" s="128"/>
      <c r="DV160" s="128"/>
      <c r="DW160" s="128"/>
      <c r="DX160" s="128"/>
      <c r="DY160" s="128"/>
      <c r="DZ160" s="128"/>
      <c r="EA160" s="128"/>
      <c r="EB160" s="128"/>
      <c r="EC160" s="128"/>
      <c r="ED160" s="128"/>
      <c r="EE160" s="128"/>
      <c r="EF160" s="128"/>
      <c r="EG160" s="128"/>
      <c r="EH160" s="128"/>
      <c r="EI160" s="128"/>
      <c r="EJ160" s="128"/>
      <c r="EK160" s="128"/>
      <c r="EL160" s="128"/>
      <c r="EM160" s="128"/>
      <c r="EN160" s="128"/>
      <c r="EO160" s="128"/>
      <c r="EP160" s="128"/>
      <c r="EQ160" s="128"/>
      <c r="ER160" s="128"/>
      <c r="ES160" s="128"/>
      <c r="ET160" s="128"/>
      <c r="EU160" s="128"/>
      <c r="EV160" s="128"/>
      <c r="EW160" s="128"/>
      <c r="EX160" s="128"/>
      <c r="EY160" s="128"/>
      <c r="EZ160" s="128"/>
      <c r="FA160" s="128"/>
      <c r="FB160" s="128"/>
      <c r="FC160" s="128"/>
      <c r="FD160" s="128"/>
      <c r="FE160" s="128"/>
      <c r="FF160" s="128"/>
      <c r="FG160" s="128"/>
      <c r="FH160" s="128"/>
      <c r="FI160" s="128"/>
      <c r="FJ160" s="128"/>
      <c r="FK160" s="128"/>
      <c r="FL160" s="128"/>
      <c r="FM160" s="128"/>
      <c r="FN160" s="128"/>
      <c r="FO160" s="128"/>
      <c r="FP160" s="128"/>
      <c r="FQ160" s="128"/>
      <c r="FR160" s="128"/>
      <c r="FS160" s="128"/>
      <c r="FT160" s="128"/>
      <c r="FU160" s="128"/>
      <c r="FV160" s="128"/>
      <c r="FW160" s="128"/>
      <c r="FX160" s="128"/>
    </row>
    <row r="161" spans="1:4" x14ac:dyDescent="0.25">
      <c r="A161" s="21"/>
      <c r="B161" s="128"/>
      <c r="C161" s="128"/>
      <c r="D161" s="128"/>
    </row>
    <row r="162" spans="1:4" x14ac:dyDescent="0.25">
      <c r="A162" s="21"/>
      <c r="B162" s="128"/>
      <c r="C162" s="128"/>
      <c r="D162" s="128"/>
    </row>
    <row r="163" spans="1:4" x14ac:dyDescent="0.25">
      <c r="A163" s="21"/>
      <c r="B163" s="128"/>
      <c r="C163" s="128"/>
      <c r="D163" s="128"/>
    </row>
    <row r="164" spans="1:4" x14ac:dyDescent="0.25">
      <c r="A164" s="21"/>
      <c r="B164" s="128"/>
      <c r="C164" s="128"/>
      <c r="D164" s="128"/>
    </row>
    <row r="165" spans="1:4" x14ac:dyDescent="0.25">
      <c r="A165" s="21"/>
      <c r="B165" s="128"/>
      <c r="C165" s="128"/>
      <c r="D165" s="128"/>
    </row>
    <row r="166" spans="1:4" x14ac:dyDescent="0.25">
      <c r="A166" s="21"/>
      <c r="B166" s="128"/>
      <c r="C166" s="128"/>
      <c r="D166" s="128"/>
    </row>
    <row r="167" spans="1:4" x14ac:dyDescent="0.25">
      <c r="A167" s="21"/>
      <c r="B167" s="128"/>
      <c r="C167" s="128"/>
      <c r="D167" s="128"/>
    </row>
    <row r="168" spans="1:4" x14ac:dyDescent="0.25">
      <c r="A168" s="21"/>
      <c r="B168" s="128"/>
      <c r="C168" s="128"/>
      <c r="D168" s="128"/>
    </row>
  </sheetData>
  <mergeCells count="12">
    <mergeCell ref="A157:D157"/>
    <mergeCell ref="A1:D1"/>
    <mergeCell ref="A152:C152"/>
    <mergeCell ref="A153:C153"/>
    <mergeCell ref="A7:D7"/>
    <mergeCell ref="B2:D2"/>
    <mergeCell ref="B3:D3"/>
    <mergeCell ref="B4:D4"/>
    <mergeCell ref="A5:D5"/>
    <mergeCell ref="A6:D6"/>
    <mergeCell ref="A29:C29"/>
    <mergeCell ref="A136:C136"/>
  </mergeCells>
  <printOptions gridLines="1"/>
  <pageMargins left="0.43307086614173229" right="0.31496062992125984" top="0.43307086614173229" bottom="0.55118110236220474" header="0.31496062992125984" footer="0.31496062992125984"/>
  <pageSetup paperSize="9" scale="81" fitToHeight="2" orientation="landscape" r:id="rId1"/>
  <headerFooter alignWithMargins="0">
    <oddFooter>&amp;L&amp;8&amp;Z&amp;F&amp;A&amp;R&amp;8&amp;D&amp;T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" zoomScaleNormal="100" workbookViewId="0">
      <selection activeCell="H23" sqref="H23"/>
    </sheetView>
  </sheetViews>
  <sheetFormatPr defaultColWidth="9.109375" defaultRowHeight="13.2" x14ac:dyDescent="0.25"/>
  <cols>
    <col min="1" max="1" width="26.33203125" style="74" customWidth="1"/>
    <col min="2" max="2" width="10.88671875" style="14" customWidth="1"/>
    <col min="3" max="3" width="62.5546875" style="14" customWidth="1"/>
    <col min="4" max="4" width="27.44140625" style="14" customWidth="1"/>
    <col min="5" max="5" width="26.88671875" style="14" customWidth="1"/>
    <col min="6" max="6" width="17.33203125" style="14" customWidth="1"/>
    <col min="7" max="16384" width="9.109375" style="15"/>
  </cols>
  <sheetData>
    <row r="1" spans="1:7" ht="36" customHeight="1" x14ac:dyDescent="0.25">
      <c r="A1" s="161" t="s">
        <v>0</v>
      </c>
      <c r="B1" s="161"/>
      <c r="C1" s="161"/>
      <c r="D1" s="161"/>
      <c r="E1" s="161"/>
      <c r="F1" s="161"/>
    </row>
    <row r="2" spans="1:7" ht="36" customHeight="1" x14ac:dyDescent="0.25">
      <c r="A2" s="69" t="s">
        <v>1</v>
      </c>
      <c r="B2" s="148" t="str">
        <f>Travel!B2</f>
        <v>EDUCATION NEW ZEALAND</v>
      </c>
      <c r="C2" s="148"/>
      <c r="D2" s="148"/>
      <c r="E2" s="148"/>
      <c r="F2" s="148"/>
      <c r="G2" s="31"/>
    </row>
    <row r="3" spans="1:7" ht="36" customHeight="1" x14ac:dyDescent="0.25">
      <c r="A3" s="69" t="s">
        <v>3</v>
      </c>
      <c r="B3" s="149" t="str">
        <f>Travel!B3</f>
        <v>GRANT MCPHERSON</v>
      </c>
      <c r="C3" s="149"/>
      <c r="D3" s="149"/>
      <c r="E3" s="149"/>
      <c r="F3" s="149"/>
      <c r="G3" s="32"/>
    </row>
    <row r="4" spans="1:7" ht="36" customHeight="1" x14ac:dyDescent="0.25">
      <c r="A4" s="69" t="s">
        <v>5</v>
      </c>
      <c r="B4" s="149" t="str">
        <f>Travel!B4</f>
        <v>1 July 2016 to 30 June 2017</v>
      </c>
      <c r="C4" s="149"/>
      <c r="D4" s="149"/>
      <c r="E4" s="149"/>
      <c r="F4" s="149"/>
      <c r="G4" s="32"/>
    </row>
    <row r="5" spans="1:7" s="13" customFormat="1" ht="35.25" customHeight="1" x14ac:dyDescent="0.3">
      <c r="A5" s="165" t="s">
        <v>103</v>
      </c>
      <c r="B5" s="166"/>
      <c r="C5" s="167"/>
      <c r="D5" s="167"/>
      <c r="E5" s="167"/>
      <c r="F5" s="168"/>
    </row>
    <row r="6" spans="1:7" s="13" customFormat="1" ht="35.25" customHeight="1" x14ac:dyDescent="0.3">
      <c r="A6" s="162" t="s">
        <v>104</v>
      </c>
      <c r="B6" s="163"/>
      <c r="C6" s="163"/>
      <c r="D6" s="163"/>
      <c r="E6" s="163"/>
      <c r="F6" s="164"/>
    </row>
    <row r="7" spans="1:7" s="3" customFormat="1" ht="30.9" customHeight="1" x14ac:dyDescent="0.25">
      <c r="A7" s="170" t="s">
        <v>105</v>
      </c>
      <c r="B7" s="171"/>
      <c r="C7" s="172"/>
      <c r="D7" s="172"/>
      <c r="E7" s="172"/>
      <c r="F7" s="173"/>
    </row>
    <row r="8" spans="1:7" ht="26.4" x14ac:dyDescent="0.25">
      <c r="A8" s="70" t="s">
        <v>90</v>
      </c>
      <c r="B8" s="23" t="s">
        <v>11</v>
      </c>
      <c r="C8" s="2" t="s">
        <v>106</v>
      </c>
      <c r="D8" s="2" t="s">
        <v>13</v>
      </c>
      <c r="E8" s="2" t="s">
        <v>107</v>
      </c>
      <c r="F8" s="9" t="s">
        <v>108</v>
      </c>
    </row>
    <row r="9" spans="1:7" x14ac:dyDescent="0.25">
      <c r="A9" s="131">
        <v>42572</v>
      </c>
      <c r="B9" s="107">
        <v>51.5</v>
      </c>
      <c r="C9" s="75" t="s">
        <v>109</v>
      </c>
      <c r="D9" s="79" t="s">
        <v>110</v>
      </c>
      <c r="E9" s="75" t="s">
        <v>111</v>
      </c>
      <c r="F9" s="76" t="s">
        <v>112</v>
      </c>
    </row>
    <row r="10" spans="1:7" ht="26.4" x14ac:dyDescent="0.25">
      <c r="A10" s="132">
        <v>42580</v>
      </c>
      <c r="B10" s="107">
        <v>57.9</v>
      </c>
      <c r="C10" s="75" t="s">
        <v>113</v>
      </c>
      <c r="D10" s="79" t="s">
        <v>114</v>
      </c>
      <c r="E10" s="54" t="s">
        <v>111</v>
      </c>
      <c r="F10" s="85" t="s">
        <v>112</v>
      </c>
    </row>
    <row r="11" spans="1:7" s="78" customFormat="1" ht="30" customHeight="1" x14ac:dyDescent="0.25">
      <c r="A11" s="133">
        <v>42584</v>
      </c>
      <c r="B11" s="110">
        <v>42</v>
      </c>
      <c r="C11" s="79" t="s">
        <v>115</v>
      </c>
      <c r="D11" s="79" t="s">
        <v>116</v>
      </c>
      <c r="E11" s="77" t="s">
        <v>117</v>
      </c>
      <c r="F11" s="80" t="s">
        <v>112</v>
      </c>
    </row>
    <row r="12" spans="1:7" x14ac:dyDescent="0.25">
      <c r="A12" s="131">
        <v>42592</v>
      </c>
      <c r="B12" s="107">
        <v>18</v>
      </c>
      <c r="C12" s="75" t="s">
        <v>118</v>
      </c>
      <c r="D12" s="79" t="s">
        <v>119</v>
      </c>
      <c r="E12" s="75" t="s">
        <v>111</v>
      </c>
      <c r="F12" s="76" t="s">
        <v>112</v>
      </c>
    </row>
    <row r="13" spans="1:7" x14ac:dyDescent="0.25">
      <c r="A13" s="131">
        <v>42622</v>
      </c>
      <c r="B13" s="107">
        <v>18</v>
      </c>
      <c r="C13" s="75" t="s">
        <v>120</v>
      </c>
      <c r="D13" s="79" t="s">
        <v>121</v>
      </c>
      <c r="E13" s="75" t="s">
        <v>111</v>
      </c>
      <c r="F13" s="76" t="s">
        <v>112</v>
      </c>
    </row>
    <row r="14" spans="1:7" x14ac:dyDescent="0.25">
      <c r="A14" s="132">
        <v>42636</v>
      </c>
      <c r="B14" s="107">
        <v>8.5</v>
      </c>
      <c r="C14" s="54" t="s">
        <v>122</v>
      </c>
      <c r="D14" s="79" t="s">
        <v>119</v>
      </c>
      <c r="E14" s="75" t="s">
        <v>123</v>
      </c>
      <c r="F14" s="85" t="s">
        <v>124</v>
      </c>
    </row>
    <row r="15" spans="1:7" s="78" customFormat="1" ht="30" customHeight="1" x14ac:dyDescent="0.25">
      <c r="A15" s="133">
        <v>42677</v>
      </c>
      <c r="B15" s="110">
        <v>8.5</v>
      </c>
      <c r="C15" s="79" t="s">
        <v>125</v>
      </c>
      <c r="D15" s="79" t="s">
        <v>119</v>
      </c>
      <c r="E15" s="77" t="s">
        <v>126</v>
      </c>
      <c r="F15" s="80" t="s">
        <v>112</v>
      </c>
    </row>
    <row r="16" spans="1:7" ht="26.4" x14ac:dyDescent="0.25">
      <c r="A16" s="132">
        <v>42690</v>
      </c>
      <c r="B16" s="107">
        <v>4.5</v>
      </c>
      <c r="C16" s="75" t="s">
        <v>127</v>
      </c>
      <c r="D16" s="79" t="s">
        <v>119</v>
      </c>
      <c r="E16" s="75" t="s">
        <v>111</v>
      </c>
      <c r="F16" s="76" t="s">
        <v>112</v>
      </c>
    </row>
    <row r="17" spans="1:6" x14ac:dyDescent="0.25">
      <c r="A17" s="131">
        <v>42695</v>
      </c>
      <c r="B17" s="107">
        <v>7.5</v>
      </c>
      <c r="C17" s="75" t="s">
        <v>128</v>
      </c>
      <c r="D17" s="79" t="s">
        <v>119</v>
      </c>
      <c r="E17" s="75" t="s">
        <v>129</v>
      </c>
      <c r="F17" s="76" t="s">
        <v>112</v>
      </c>
    </row>
    <row r="18" spans="1:6" x14ac:dyDescent="0.25">
      <c r="A18" s="131">
        <v>42695</v>
      </c>
      <c r="B18" s="107">
        <v>447.95</v>
      </c>
      <c r="C18" s="75" t="s">
        <v>130</v>
      </c>
      <c r="D18" s="79" t="s">
        <v>131</v>
      </c>
      <c r="E18" s="75" t="s">
        <v>132</v>
      </c>
      <c r="F18" s="76" t="s">
        <v>112</v>
      </c>
    </row>
    <row r="19" spans="1:6" x14ac:dyDescent="0.25">
      <c r="A19" s="131">
        <v>42725</v>
      </c>
      <c r="B19" s="107">
        <v>8.6999999999999993</v>
      </c>
      <c r="C19" s="75" t="s">
        <v>133</v>
      </c>
      <c r="D19" s="79" t="s">
        <v>119</v>
      </c>
      <c r="E19" s="75" t="s">
        <v>129</v>
      </c>
      <c r="F19" s="76" t="s">
        <v>112</v>
      </c>
    </row>
    <row r="20" spans="1:6" x14ac:dyDescent="0.25">
      <c r="A20" s="131">
        <v>42697</v>
      </c>
      <c r="B20" s="107">
        <v>8.5</v>
      </c>
      <c r="C20" s="75" t="s">
        <v>118</v>
      </c>
      <c r="D20" s="79" t="s">
        <v>119</v>
      </c>
      <c r="E20" s="75" t="s">
        <v>111</v>
      </c>
      <c r="F20" s="76" t="s">
        <v>112</v>
      </c>
    </row>
    <row r="21" spans="1:6" x14ac:dyDescent="0.25">
      <c r="A21" s="131">
        <v>42767</v>
      </c>
      <c r="B21" s="107">
        <v>384</v>
      </c>
      <c r="C21" s="75" t="s">
        <v>134</v>
      </c>
      <c r="D21" s="79" t="s">
        <v>135</v>
      </c>
      <c r="E21" s="75" t="s">
        <v>129</v>
      </c>
      <c r="F21" s="76" t="s">
        <v>112</v>
      </c>
    </row>
    <row r="22" spans="1:6" ht="26.4" x14ac:dyDescent="0.25">
      <c r="A22" s="132">
        <v>42783</v>
      </c>
      <c r="B22" s="107">
        <v>53.7</v>
      </c>
      <c r="C22" s="54" t="s">
        <v>136</v>
      </c>
      <c r="D22" s="79" t="s">
        <v>137</v>
      </c>
      <c r="E22" s="75" t="s">
        <v>138</v>
      </c>
      <c r="F22" s="85" t="s">
        <v>112</v>
      </c>
    </row>
    <row r="23" spans="1:6" ht="26.4" x14ac:dyDescent="0.25">
      <c r="A23" s="132">
        <v>42809</v>
      </c>
      <c r="B23" s="107">
        <v>73.099999999999994</v>
      </c>
      <c r="C23" s="54" t="s">
        <v>139</v>
      </c>
      <c r="D23" s="79" t="s">
        <v>140</v>
      </c>
      <c r="E23" s="54" t="s">
        <v>141</v>
      </c>
      <c r="F23" s="85" t="s">
        <v>112</v>
      </c>
    </row>
    <row r="24" spans="1:6" x14ac:dyDescent="0.25">
      <c r="A24" s="131">
        <v>42809</v>
      </c>
      <c r="B24" s="107">
        <v>12.25</v>
      </c>
      <c r="C24" s="75" t="s">
        <v>118</v>
      </c>
      <c r="D24" s="79" t="s">
        <v>119</v>
      </c>
      <c r="E24" s="75" t="s">
        <v>111</v>
      </c>
      <c r="F24" s="76" t="s">
        <v>124</v>
      </c>
    </row>
    <row r="25" spans="1:6" x14ac:dyDescent="0.25">
      <c r="A25" s="131">
        <v>42853</v>
      </c>
      <c r="B25" s="107">
        <v>44</v>
      </c>
      <c r="C25" s="75" t="s">
        <v>142</v>
      </c>
      <c r="D25" s="79" t="s">
        <v>137</v>
      </c>
      <c r="E25" s="75" t="s">
        <v>111</v>
      </c>
      <c r="F25" s="76" t="s">
        <v>112</v>
      </c>
    </row>
    <row r="26" spans="1:6" ht="26.4" x14ac:dyDescent="0.25">
      <c r="A26" s="132">
        <v>42878</v>
      </c>
      <c r="B26" s="107">
        <v>126</v>
      </c>
      <c r="C26" s="54" t="s">
        <v>143</v>
      </c>
      <c r="D26" s="79" t="s">
        <v>144</v>
      </c>
      <c r="E26" s="54" t="s">
        <v>141</v>
      </c>
      <c r="F26" s="85" t="s">
        <v>112</v>
      </c>
    </row>
    <row r="27" spans="1:6" ht="24.9" customHeight="1" x14ac:dyDescent="0.25">
      <c r="A27" s="71" t="s">
        <v>145</v>
      </c>
      <c r="B27" s="111">
        <f>SUBTOTAL(109,B9:B26)</f>
        <v>1374.6000000000001</v>
      </c>
      <c r="C27" s="116"/>
      <c r="D27" s="117"/>
      <c r="E27" s="117"/>
      <c r="F27" s="118"/>
    </row>
    <row r="28" spans="1:6" x14ac:dyDescent="0.25">
      <c r="A28" s="72"/>
      <c r="B28" s="127"/>
      <c r="C28" s="127"/>
      <c r="D28" s="127"/>
      <c r="E28" s="127"/>
      <c r="F28" s="127"/>
    </row>
    <row r="29" spans="1:6" x14ac:dyDescent="0.25">
      <c r="A29" s="72"/>
      <c r="B29" s="3"/>
      <c r="C29" s="128"/>
      <c r="D29" s="127"/>
      <c r="E29" s="127"/>
      <c r="F29" s="127"/>
    </row>
    <row r="30" spans="1:6" x14ac:dyDescent="0.25">
      <c r="A30" s="169"/>
      <c r="B30" s="169"/>
      <c r="C30" s="169"/>
      <c r="D30" s="169"/>
      <c r="E30" s="169"/>
      <c r="F30" s="169"/>
    </row>
    <row r="31" spans="1:6" x14ac:dyDescent="0.25">
      <c r="A31" s="143"/>
      <c r="B31" s="143"/>
      <c r="C31" s="143"/>
      <c r="D31" s="127"/>
      <c r="E31" s="127"/>
      <c r="F31" s="127"/>
    </row>
    <row r="32" spans="1:6" x14ac:dyDescent="0.25">
      <c r="A32" s="73"/>
      <c r="B32" s="36"/>
      <c r="C32" s="128"/>
      <c r="D32" s="127"/>
      <c r="E32" s="127"/>
      <c r="F32" s="127"/>
    </row>
    <row r="33" spans="1:6" x14ac:dyDescent="0.25">
      <c r="A33" s="73"/>
      <c r="B33" s="36"/>
      <c r="C33" s="128"/>
      <c r="D33" s="128"/>
      <c r="E33" s="128"/>
      <c r="F33" s="128"/>
    </row>
    <row r="34" spans="1:6" ht="12.75" customHeight="1" x14ac:dyDescent="0.25">
      <c r="A34" s="160"/>
      <c r="B34" s="160"/>
      <c r="C34" s="129"/>
      <c r="D34" s="129"/>
      <c r="E34" s="129"/>
      <c r="F34" s="129"/>
    </row>
    <row r="35" spans="1:6" x14ac:dyDescent="0.25">
      <c r="B35" s="127"/>
      <c r="C35" s="127"/>
      <c r="D35" s="127"/>
      <c r="E35" s="127"/>
      <c r="F35" s="127"/>
    </row>
    <row r="36" spans="1:6" x14ac:dyDescent="0.25">
      <c r="B36" s="127"/>
      <c r="C36" s="127"/>
      <c r="D36" s="127"/>
      <c r="E36" s="127"/>
      <c r="F36" s="127"/>
    </row>
    <row r="37" spans="1:6" x14ac:dyDescent="0.25">
      <c r="B37" s="127"/>
      <c r="C37" s="127"/>
      <c r="D37" s="127"/>
      <c r="E37" s="127"/>
      <c r="F37" s="127"/>
    </row>
    <row r="38" spans="1:6" x14ac:dyDescent="0.25">
      <c r="B38" s="127"/>
      <c r="C38" s="127"/>
      <c r="D38" s="127"/>
      <c r="E38" s="127"/>
      <c r="F38" s="127"/>
    </row>
    <row r="39" spans="1:6" x14ac:dyDescent="0.25">
      <c r="B39" s="127"/>
      <c r="C39" s="127"/>
      <c r="D39" s="127"/>
      <c r="E39" s="127"/>
      <c r="F39" s="127"/>
    </row>
  </sheetData>
  <mergeCells count="10">
    <mergeCell ref="A34:B34"/>
    <mergeCell ref="A31:C31"/>
    <mergeCell ref="A1:F1"/>
    <mergeCell ref="A6:F6"/>
    <mergeCell ref="B2:F2"/>
    <mergeCell ref="B3:F3"/>
    <mergeCell ref="B4:F4"/>
    <mergeCell ref="A5:F5"/>
    <mergeCell ref="A30:F30"/>
    <mergeCell ref="A7:F7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>
    <oddFooter>&amp;L&amp;8&amp;Z&amp;F&amp;A&amp;R&amp;8&amp;D&amp;T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zoomScaleNormal="100" workbookViewId="0">
      <selection activeCell="B15" sqref="B15"/>
    </sheetView>
  </sheetViews>
  <sheetFormatPr defaultColWidth="9.109375" defaultRowHeight="13.2" x14ac:dyDescent="0.25"/>
  <cols>
    <col min="1" max="1" width="27.5546875" style="19" customWidth="1"/>
    <col min="2" max="2" width="52.33203125" style="19" customWidth="1"/>
    <col min="3" max="3" width="21.88671875" style="19" customWidth="1"/>
    <col min="4" max="4" width="22.33203125" style="19" customWidth="1"/>
    <col min="5" max="5" width="22.109375" style="19" customWidth="1"/>
    <col min="6" max="16384" width="9.109375" style="20"/>
  </cols>
  <sheetData>
    <row r="1" spans="1:14" ht="36" customHeight="1" x14ac:dyDescent="0.25">
      <c r="A1" s="161" t="s">
        <v>0</v>
      </c>
      <c r="B1" s="161"/>
      <c r="C1" s="161"/>
      <c r="D1" s="161"/>
      <c r="E1" s="161"/>
      <c r="F1" s="44"/>
    </row>
    <row r="2" spans="1:14" ht="36" customHeight="1" x14ac:dyDescent="0.25">
      <c r="A2" s="30" t="s">
        <v>1</v>
      </c>
      <c r="B2" s="148" t="str">
        <f>Travel!B2</f>
        <v>EDUCATION NEW ZEALAND</v>
      </c>
      <c r="C2" s="148"/>
      <c r="D2" s="148"/>
      <c r="E2" s="148"/>
      <c r="F2" s="31"/>
      <c r="G2" s="31"/>
    </row>
    <row r="3" spans="1:14" ht="36" customHeight="1" x14ac:dyDescent="0.25">
      <c r="A3" s="30" t="s">
        <v>3</v>
      </c>
      <c r="B3" s="149" t="str">
        <f>Travel!B3</f>
        <v>GRANT MCPHERSON</v>
      </c>
      <c r="C3" s="149"/>
      <c r="D3" s="149"/>
      <c r="E3" s="149"/>
      <c r="F3" s="32"/>
      <c r="G3" s="32"/>
    </row>
    <row r="4" spans="1:14" ht="36" customHeight="1" x14ac:dyDescent="0.25">
      <c r="A4" s="30" t="s">
        <v>5</v>
      </c>
      <c r="B4" s="149" t="str">
        <f>Travel!B4</f>
        <v>1 July 2016 to 30 June 2017</v>
      </c>
      <c r="C4" s="149"/>
      <c r="D4" s="149"/>
      <c r="E4" s="149"/>
      <c r="F4" s="32"/>
      <c r="G4" s="32"/>
    </row>
    <row r="5" spans="1:14" ht="36" customHeight="1" x14ac:dyDescent="0.25">
      <c r="A5" s="165" t="s">
        <v>146</v>
      </c>
      <c r="B5" s="166"/>
      <c r="C5" s="167"/>
      <c r="D5" s="167"/>
      <c r="E5" s="168"/>
    </row>
    <row r="6" spans="1:14" ht="19.5" customHeight="1" x14ac:dyDescent="0.25">
      <c r="A6" s="177" t="s">
        <v>147</v>
      </c>
      <c r="B6" s="178"/>
      <c r="C6" s="178"/>
      <c r="D6" s="178"/>
      <c r="E6" s="179"/>
      <c r="F6" s="33"/>
      <c r="G6" s="33"/>
    </row>
    <row r="7" spans="1:14" ht="25.5" customHeight="1" x14ac:dyDescent="0.25">
      <c r="A7" s="174" t="s">
        <v>148</v>
      </c>
      <c r="B7" s="175"/>
      <c r="C7" s="175"/>
      <c r="D7" s="175"/>
      <c r="E7" s="176"/>
    </row>
    <row r="8" spans="1:14" ht="26.4" x14ac:dyDescent="0.25">
      <c r="A8" s="18" t="s">
        <v>90</v>
      </c>
      <c r="B8" s="2" t="s">
        <v>149</v>
      </c>
      <c r="C8" s="2" t="s">
        <v>150</v>
      </c>
      <c r="D8" s="2" t="s">
        <v>151</v>
      </c>
      <c r="E8" s="9" t="s">
        <v>152</v>
      </c>
    </row>
    <row r="9" spans="1:14" ht="26.4" x14ac:dyDescent="0.25">
      <c r="A9" s="131">
        <v>42612</v>
      </c>
      <c r="B9" s="75" t="s">
        <v>153</v>
      </c>
      <c r="C9" s="54" t="s">
        <v>154</v>
      </c>
      <c r="D9" s="54" t="s">
        <v>155</v>
      </c>
      <c r="E9" s="29"/>
    </row>
    <row r="10" spans="1:14" x14ac:dyDescent="0.25">
      <c r="A10" s="131">
        <v>42720</v>
      </c>
      <c r="B10" s="75" t="s">
        <v>156</v>
      </c>
      <c r="C10" s="75" t="s">
        <v>157</v>
      </c>
      <c r="D10" s="75" t="s">
        <v>155</v>
      </c>
      <c r="E10" s="29"/>
    </row>
    <row r="11" spans="1:14" x14ac:dyDescent="0.25">
      <c r="A11" s="27"/>
      <c r="B11" s="127"/>
      <c r="C11" s="28"/>
      <c r="D11" s="28"/>
      <c r="E11" s="29"/>
      <c r="N11" s="34"/>
    </row>
    <row r="12" spans="1:14" x14ac:dyDescent="0.25">
      <c r="A12" s="46"/>
      <c r="B12" s="47"/>
      <c r="C12" s="47"/>
      <c r="D12" s="112"/>
      <c r="E12" s="48"/>
    </row>
    <row r="13" spans="1:14" ht="27.9" customHeight="1" x14ac:dyDescent="0.25">
      <c r="A13" s="119" t="s">
        <v>158</v>
      </c>
      <c r="B13" s="120"/>
      <c r="C13" s="116"/>
      <c r="D13" s="121">
        <f>SUM(D9:D12)</f>
        <v>0</v>
      </c>
      <c r="E13" s="118"/>
    </row>
    <row r="16" spans="1:14" ht="12.75" customHeight="1" x14ac:dyDescent="0.25">
      <c r="A16" s="28"/>
      <c r="B16" s="28"/>
      <c r="C16" s="28"/>
      <c r="D16" s="28"/>
      <c r="E16" s="28"/>
    </row>
    <row r="19" spans="6:6" ht="26.1" customHeight="1" x14ac:dyDescent="0.25"/>
    <row r="21" spans="6:6" x14ac:dyDescent="0.25">
      <c r="F21" s="128"/>
    </row>
    <row r="22" spans="6:6" ht="12.75" customHeight="1" x14ac:dyDescent="0.25">
      <c r="F22" s="129"/>
    </row>
  </sheetData>
  <mergeCells count="7">
    <mergeCell ref="A7:E7"/>
    <mergeCell ref="A1:E1"/>
    <mergeCell ref="A6:E6"/>
    <mergeCell ref="B2:E2"/>
    <mergeCell ref="B3:E3"/>
    <mergeCell ref="B4:E4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98" fitToHeight="0" orientation="landscape" r:id="rId1"/>
  <headerFooter alignWithMargins="0">
    <oddFooter>&amp;L&amp;8&amp;Z&amp;F&amp;A&amp;R&amp;8&amp;D&amp;T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zoomScaleNormal="100" workbookViewId="0">
      <selection activeCell="I15" sqref="I15"/>
    </sheetView>
  </sheetViews>
  <sheetFormatPr defaultColWidth="9.109375" defaultRowHeight="13.2" x14ac:dyDescent="0.25"/>
  <cols>
    <col min="1" max="1" width="25.109375" style="11" customWidth="1"/>
    <col min="2" max="2" width="18.44140625" style="11" customWidth="1"/>
    <col min="3" max="3" width="27.5546875" style="11" customWidth="1"/>
    <col min="4" max="4" width="50" style="11" customWidth="1"/>
    <col min="5" max="5" width="27.5546875" style="11" customWidth="1"/>
    <col min="6" max="16384" width="9.109375" style="12"/>
  </cols>
  <sheetData>
    <row r="1" spans="1:5" ht="36" customHeight="1" x14ac:dyDescent="0.25">
      <c r="A1" s="161" t="s">
        <v>0</v>
      </c>
      <c r="B1" s="161"/>
      <c r="C1" s="161"/>
      <c r="D1" s="161"/>
      <c r="E1" s="161"/>
    </row>
    <row r="2" spans="1:5" ht="36" customHeight="1" x14ac:dyDescent="0.25">
      <c r="A2" s="30" t="s">
        <v>1</v>
      </c>
      <c r="B2" s="148" t="str">
        <f>Travel!B2</f>
        <v>EDUCATION NEW ZEALAND</v>
      </c>
      <c r="C2" s="148"/>
      <c r="D2" s="148"/>
      <c r="E2" s="148"/>
    </row>
    <row r="3" spans="1:5" ht="36" customHeight="1" x14ac:dyDescent="0.25">
      <c r="A3" s="30" t="s">
        <v>3</v>
      </c>
      <c r="B3" s="149" t="str">
        <f>Travel!B3</f>
        <v>GRANT MCPHERSON</v>
      </c>
      <c r="C3" s="149"/>
      <c r="D3" s="149"/>
      <c r="E3" s="149"/>
    </row>
    <row r="4" spans="1:5" ht="36" customHeight="1" x14ac:dyDescent="0.25">
      <c r="A4" s="30" t="s">
        <v>5</v>
      </c>
      <c r="B4" s="149" t="str">
        <f>Travel!B4</f>
        <v>1 July 2016 to 30 June 2017</v>
      </c>
      <c r="C4" s="149"/>
      <c r="D4" s="149"/>
      <c r="E4" s="149"/>
    </row>
    <row r="5" spans="1:5" ht="36" customHeight="1" x14ac:dyDescent="0.25">
      <c r="A5" s="150" t="s">
        <v>159</v>
      </c>
      <c r="B5" s="187"/>
      <c r="C5" s="167"/>
      <c r="D5" s="167"/>
      <c r="E5" s="168"/>
    </row>
    <row r="6" spans="1:5" ht="36" customHeight="1" x14ac:dyDescent="0.25">
      <c r="A6" s="186" t="s">
        <v>160</v>
      </c>
      <c r="B6" s="178"/>
      <c r="C6" s="178"/>
      <c r="D6" s="178"/>
      <c r="E6" s="179"/>
    </row>
    <row r="7" spans="1:5" ht="36" customHeight="1" x14ac:dyDescent="0.3">
      <c r="A7" s="184" t="s">
        <v>159</v>
      </c>
      <c r="B7" s="185"/>
      <c r="C7" s="5"/>
      <c r="D7" s="5"/>
      <c r="E7" s="17"/>
    </row>
    <row r="8" spans="1:5" ht="26.4" x14ac:dyDescent="0.25">
      <c r="A8" s="18" t="s">
        <v>90</v>
      </c>
      <c r="B8" s="2" t="s">
        <v>11</v>
      </c>
      <c r="C8" s="2" t="s">
        <v>36</v>
      </c>
      <c r="D8" s="2" t="s">
        <v>161</v>
      </c>
      <c r="E8" s="9" t="s">
        <v>162</v>
      </c>
    </row>
    <row r="9" spans="1:5" x14ac:dyDescent="0.25">
      <c r="A9" s="132">
        <v>42564</v>
      </c>
      <c r="B9" s="107">
        <v>500</v>
      </c>
      <c r="C9" s="82" t="s">
        <v>163</v>
      </c>
      <c r="D9" s="82" t="s">
        <v>164</v>
      </c>
      <c r="E9" s="83" t="s">
        <v>112</v>
      </c>
    </row>
    <row r="10" spans="1:5" x14ac:dyDescent="0.25">
      <c r="A10" s="132">
        <v>42582</v>
      </c>
      <c r="B10" s="107">
        <v>244.95499999999998</v>
      </c>
      <c r="C10" s="82" t="s">
        <v>165</v>
      </c>
      <c r="D10" s="82" t="s">
        <v>166</v>
      </c>
      <c r="E10" s="83" t="s">
        <v>167</v>
      </c>
    </row>
    <row r="11" spans="1:5" x14ac:dyDescent="0.25">
      <c r="A11" s="132">
        <v>42613</v>
      </c>
      <c r="B11" s="107">
        <v>91.155000000000001</v>
      </c>
      <c r="C11" s="82" t="s">
        <v>165</v>
      </c>
      <c r="D11" s="82" t="s">
        <v>168</v>
      </c>
      <c r="E11" s="83" t="s">
        <v>169</v>
      </c>
    </row>
    <row r="12" spans="1:5" x14ac:dyDescent="0.25">
      <c r="A12" s="132">
        <v>42628</v>
      </c>
      <c r="B12" s="107">
        <v>16</v>
      </c>
      <c r="C12" s="82" t="s">
        <v>170</v>
      </c>
      <c r="D12" s="82" t="s">
        <v>171</v>
      </c>
      <c r="E12" s="83" t="s">
        <v>112</v>
      </c>
    </row>
    <row r="13" spans="1:5" x14ac:dyDescent="0.25">
      <c r="A13" s="132">
        <v>42643</v>
      </c>
      <c r="B13" s="107">
        <v>38.950499999999991</v>
      </c>
      <c r="C13" s="82" t="s">
        <v>165</v>
      </c>
      <c r="D13" s="82" t="s">
        <v>172</v>
      </c>
      <c r="E13" s="83" t="s">
        <v>169</v>
      </c>
    </row>
    <row r="14" spans="1:5" x14ac:dyDescent="0.25">
      <c r="A14" s="132">
        <v>42674</v>
      </c>
      <c r="B14" s="107">
        <v>58.356999999999999</v>
      </c>
      <c r="C14" s="82" t="s">
        <v>165</v>
      </c>
      <c r="D14" s="82" t="s">
        <v>173</v>
      </c>
      <c r="E14" s="83" t="s">
        <v>169</v>
      </c>
    </row>
    <row r="15" spans="1:5" ht="26.4" x14ac:dyDescent="0.25">
      <c r="A15" s="132" t="s">
        <v>174</v>
      </c>
      <c r="B15" s="107">
        <v>105.6</v>
      </c>
      <c r="C15" s="82" t="s">
        <v>42</v>
      </c>
      <c r="D15" s="82" t="s">
        <v>175</v>
      </c>
      <c r="E15" s="83" t="s">
        <v>112</v>
      </c>
    </row>
    <row r="16" spans="1:5" x14ac:dyDescent="0.25">
      <c r="A16" s="132">
        <v>42704</v>
      </c>
      <c r="B16" s="107">
        <v>138.55500000000001</v>
      </c>
      <c r="C16" s="82" t="s">
        <v>165</v>
      </c>
      <c r="D16" s="82" t="s">
        <v>176</v>
      </c>
      <c r="E16" s="83" t="s">
        <v>177</v>
      </c>
    </row>
    <row r="17" spans="1:5" x14ac:dyDescent="0.25">
      <c r="A17" s="132">
        <v>42735</v>
      </c>
      <c r="B17" s="107">
        <v>38.755000000000003</v>
      </c>
      <c r="C17" s="82" t="s">
        <v>165</v>
      </c>
      <c r="D17" s="82" t="s">
        <v>178</v>
      </c>
      <c r="E17" s="83" t="s">
        <v>169</v>
      </c>
    </row>
    <row r="18" spans="1:5" x14ac:dyDescent="0.25">
      <c r="A18" s="132">
        <v>42766</v>
      </c>
      <c r="B18" s="107">
        <v>64.349999999999994</v>
      </c>
      <c r="C18" s="82" t="s">
        <v>165</v>
      </c>
      <c r="D18" s="82" t="s">
        <v>179</v>
      </c>
      <c r="E18" s="83" t="s">
        <v>169</v>
      </c>
    </row>
    <row r="19" spans="1:5" x14ac:dyDescent="0.25">
      <c r="A19" s="132">
        <v>42794</v>
      </c>
      <c r="B19" s="107">
        <v>38.755000000000003</v>
      </c>
      <c r="C19" s="82" t="s">
        <v>165</v>
      </c>
      <c r="D19" s="82" t="s">
        <v>180</v>
      </c>
      <c r="E19" s="83" t="s">
        <v>169</v>
      </c>
    </row>
    <row r="20" spans="1:5" x14ac:dyDescent="0.25">
      <c r="A20" s="132">
        <v>42808</v>
      </c>
      <c r="B20" s="107">
        <v>270.66000000000003</v>
      </c>
      <c r="C20" s="82" t="s">
        <v>181</v>
      </c>
      <c r="D20" s="82" t="s">
        <v>182</v>
      </c>
      <c r="E20" s="83" t="s">
        <v>112</v>
      </c>
    </row>
    <row r="21" spans="1:5" x14ac:dyDescent="0.25">
      <c r="A21" s="132">
        <v>42814</v>
      </c>
      <c r="B21" s="107">
        <v>339.99749999999995</v>
      </c>
      <c r="C21" s="82" t="s">
        <v>183</v>
      </c>
      <c r="D21" s="82" t="s">
        <v>184</v>
      </c>
      <c r="E21" s="83" t="s">
        <v>112</v>
      </c>
    </row>
    <row r="22" spans="1:5" x14ac:dyDescent="0.25">
      <c r="A22" s="132">
        <v>42816</v>
      </c>
      <c r="B22" s="107">
        <v>96.484999999999999</v>
      </c>
      <c r="C22" s="82" t="s">
        <v>185</v>
      </c>
      <c r="D22" s="82" t="s">
        <v>186</v>
      </c>
      <c r="E22" s="83" t="s">
        <v>112</v>
      </c>
    </row>
    <row r="23" spans="1:5" x14ac:dyDescent="0.25">
      <c r="A23" s="132">
        <v>42825</v>
      </c>
      <c r="B23" s="107">
        <v>38.755000000000003</v>
      </c>
      <c r="C23" s="82" t="s">
        <v>165</v>
      </c>
      <c r="D23" s="82" t="s">
        <v>187</v>
      </c>
      <c r="E23" s="83" t="s">
        <v>169</v>
      </c>
    </row>
    <row r="24" spans="1:5" x14ac:dyDescent="0.25">
      <c r="A24" s="132">
        <v>42828</v>
      </c>
      <c r="B24" s="107">
        <v>485</v>
      </c>
      <c r="C24" s="82" t="s">
        <v>183</v>
      </c>
      <c r="D24" s="82" t="s">
        <v>188</v>
      </c>
      <c r="E24" s="83" t="s">
        <v>112</v>
      </c>
    </row>
    <row r="25" spans="1:5" x14ac:dyDescent="0.25">
      <c r="A25" s="132">
        <v>42821</v>
      </c>
      <c r="B25" s="107">
        <v>40</v>
      </c>
      <c r="C25" s="82" t="s">
        <v>189</v>
      </c>
      <c r="D25" s="82" t="s">
        <v>190</v>
      </c>
      <c r="E25" s="83" t="s">
        <v>112</v>
      </c>
    </row>
    <row r="26" spans="1:5" x14ac:dyDescent="0.25">
      <c r="A26" s="132">
        <v>42855</v>
      </c>
      <c r="B26" s="107">
        <v>38.950000000000003</v>
      </c>
      <c r="C26" s="82" t="s">
        <v>165</v>
      </c>
      <c r="D26" s="82" t="s">
        <v>191</v>
      </c>
      <c r="E26" s="83" t="s">
        <v>169</v>
      </c>
    </row>
    <row r="27" spans="1:5" x14ac:dyDescent="0.25">
      <c r="A27" s="132">
        <v>42881</v>
      </c>
      <c r="B27" s="107">
        <v>125</v>
      </c>
      <c r="C27" s="82" t="s">
        <v>185</v>
      </c>
      <c r="D27" s="82" t="s">
        <v>192</v>
      </c>
      <c r="E27" s="83" t="s">
        <v>112</v>
      </c>
    </row>
    <row r="28" spans="1:5" x14ac:dyDescent="0.25">
      <c r="A28" s="132">
        <v>42886</v>
      </c>
      <c r="B28" s="107">
        <v>588.42999999999995</v>
      </c>
      <c r="C28" s="82" t="s">
        <v>165</v>
      </c>
      <c r="D28" s="82" t="s">
        <v>193</v>
      </c>
      <c r="E28" s="83" t="s">
        <v>194</v>
      </c>
    </row>
    <row r="29" spans="1:5" x14ac:dyDescent="0.25">
      <c r="A29" s="138">
        <v>42916</v>
      </c>
      <c r="B29" s="108">
        <v>109.34</v>
      </c>
      <c r="C29" s="105" t="s">
        <v>165</v>
      </c>
      <c r="D29" s="105" t="s">
        <v>195</v>
      </c>
      <c r="E29" s="106" t="s">
        <v>196</v>
      </c>
    </row>
    <row r="30" spans="1:5" ht="14.1" customHeight="1" x14ac:dyDescent="0.25">
      <c r="A30" s="180" t="s">
        <v>197</v>
      </c>
      <c r="B30" s="182">
        <f>SUBTOTAL(109,B9:B29)</f>
        <v>3468.0499999999997</v>
      </c>
      <c r="C30" s="122"/>
      <c r="D30" s="123"/>
      <c r="E30" s="124"/>
    </row>
    <row r="31" spans="1:5" ht="14.1" customHeight="1" x14ac:dyDescent="0.25">
      <c r="A31" s="181"/>
      <c r="B31" s="183"/>
      <c r="C31" s="125"/>
      <c r="D31" s="126"/>
      <c r="E31" s="51"/>
    </row>
    <row r="32" spans="1:5" ht="14.1" customHeight="1" x14ac:dyDescent="0.25">
      <c r="A32" s="16"/>
      <c r="B32" s="127"/>
      <c r="C32" s="127"/>
      <c r="D32" s="127"/>
      <c r="E32" s="127"/>
    </row>
    <row r="33" spans="1:6" x14ac:dyDescent="0.25">
      <c r="A33" s="16"/>
      <c r="B33" s="127"/>
      <c r="C33" s="127"/>
      <c r="D33" s="127"/>
      <c r="E33" s="127"/>
    </row>
    <row r="34" spans="1:6" ht="12.75" customHeight="1" x14ac:dyDescent="0.25">
      <c r="A34" s="16"/>
      <c r="B34" s="127"/>
      <c r="C34" s="127"/>
      <c r="D34" s="127"/>
      <c r="E34" s="127"/>
    </row>
    <row r="35" spans="1:6" ht="14.1" customHeight="1" x14ac:dyDescent="0.25">
      <c r="A35" s="127"/>
      <c r="B35" s="127"/>
      <c r="C35" s="127"/>
      <c r="D35" s="127"/>
      <c r="E35" s="127"/>
    </row>
    <row r="36" spans="1:6" x14ac:dyDescent="0.25">
      <c r="A36" s="127"/>
      <c r="B36" s="127"/>
      <c r="C36" s="127"/>
      <c r="D36" s="127"/>
      <c r="E36" s="127"/>
    </row>
    <row r="37" spans="1:6" ht="12.6" customHeight="1" x14ac:dyDescent="0.25">
      <c r="F37" s="15"/>
    </row>
    <row r="38" spans="1:6" x14ac:dyDescent="0.25">
      <c r="F38" s="128"/>
    </row>
    <row r="39" spans="1:6" ht="12.75" customHeight="1" x14ac:dyDescent="0.25">
      <c r="F39" s="129"/>
    </row>
    <row r="40" spans="1:6" x14ac:dyDescent="0.25">
      <c r="F40" s="15"/>
    </row>
    <row r="41" spans="1:6" x14ac:dyDescent="0.25">
      <c r="F41" s="15"/>
    </row>
    <row r="42" spans="1:6" x14ac:dyDescent="0.25">
      <c r="F42" s="15"/>
    </row>
    <row r="43" spans="1:6" x14ac:dyDescent="0.25">
      <c r="F43" s="15"/>
    </row>
    <row r="44" spans="1:6" x14ac:dyDescent="0.25">
      <c r="F44" s="15"/>
    </row>
  </sheetData>
  <mergeCells count="9">
    <mergeCell ref="A30:A31"/>
    <mergeCell ref="B30:B31"/>
    <mergeCell ref="A1:E1"/>
    <mergeCell ref="A7:B7"/>
    <mergeCell ref="B2:E2"/>
    <mergeCell ref="B3:E3"/>
    <mergeCell ref="B4:E4"/>
    <mergeCell ref="A6:E6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71" orientation="landscape" r:id="rId1"/>
  <headerFooter alignWithMargins="0">
    <oddFooter>&amp;L&amp;8&amp;Z&amp;F&amp;A&amp;R&amp;8&amp;D&amp;T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 Spreadsheet" ma:contentTypeID="0x0101005496552013C0BA46BE88192D5C6EB20B009CDED344C2374474AE96CC935068FE7100D5B88F47BA92E64CB522E2E3074B33A8" ma:contentTypeVersion="12" ma:contentTypeDescription="Create a new Excel Spreadsheet" ma:contentTypeScope="" ma:versionID="0a3f96b45667ae0beff40a0ea1699021">
  <xsd:schema xmlns:xsd="http://www.w3.org/2001/XMLSchema" xmlns:xs="http://www.w3.org/2001/XMLSchema" xmlns:p="http://schemas.microsoft.com/office/2006/metadata/properties" xmlns:ns3="01be4277-2979-4a68-876d-b92b25fceece" xmlns:ns4="40d8fdca-c031-4ede-bd83-986bd3499c4f" targetNamespace="http://schemas.microsoft.com/office/2006/metadata/properties" ma:root="true" ma:fieldsID="bae2585bf390ec3c308bda126ac946ac" ns3:_="" ns4:_="">
    <xsd:import namespace="01be4277-2979-4a68-876d-b92b25fceece"/>
    <xsd:import namespace="40d8fdca-c031-4ede-bd83-986bd3499c4f"/>
    <xsd:element name="properties">
      <xsd:complexType>
        <xsd:sequence>
          <xsd:element name="documentManagement">
            <xsd:complexType>
              <xsd:all>
                <xsd:element ref="ns3:C3TopicNote" minOccurs="0"/>
                <xsd:element ref="ns4:TaxCatchAll" minOccurs="0"/>
                <xsd:element ref="ns4:TaxCatchAllLabel" minOccurs="0"/>
                <xsd:element ref="ns4:ENZAudience" minOccurs="0"/>
                <xsd:element ref="ns4:hf6f8425742942ce996f03b8a46e85bc" minOccurs="0"/>
                <xsd:element ref="ns3:C3FinancialYearNote" minOccurs="0"/>
                <xsd:element ref="ns4:ENZCompliance" minOccurs="0"/>
                <xsd:element ref="ns4:i97195ef2ac04be4802cb72747954982" minOccurs="0"/>
                <xsd:element ref="ns4:m5527a7c684b44749bfb914d709bc3e7" minOccurs="0"/>
                <xsd:element ref="ns4:ee7c471fd65e4297a2a17f097547530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e4277-2979-4a68-876d-b92b25fceece" elementFormDefault="qualified">
    <xsd:import namespace="http://schemas.microsoft.com/office/2006/documentManagement/types"/>
    <xsd:import namespace="http://schemas.microsoft.com/office/infopath/2007/PartnerControls"/>
    <xsd:element name="C3TopicNote" ma:index="9" nillable="true" ma:taxonomy="true" ma:internalName="C3TopicNote" ma:taxonomyFieldName="C3Topic" ma:displayName="Topic" ma:readOnly="false" ma:fieldId="{6a3fe89f-a6dd-4490-a9c1-3ef38d67b8c7}" ma:sspId="4d089cae-0db0-468c-adf9-3162fcdb1346" ma:termSetId="bb4b80ea-d13b-4d58-975b-82b20552ad69" ma:anchorId="98ee3d5a-ecba-48ce-b828-ae5821b1b7e8" ma:open="false" ma:isKeyword="false">
      <xsd:complexType>
        <xsd:sequence>
          <xsd:element ref="pc:Terms" minOccurs="0" maxOccurs="1"/>
        </xsd:sequence>
      </xsd:complexType>
    </xsd:element>
    <xsd:element name="C3FinancialYearNote" ma:index="15" nillable="true" ma:taxonomy="true" ma:internalName="C3FinancialYearNote" ma:taxonomyFieldName="C3FinancialYear" ma:displayName="Financial Year" ma:readOnly="false" ma:default="2;#FY16/17|dc497af3-77ed-4be4-889a-d7997d9762d1" ma:fieldId="{576f231a-00e6-4d2f-a497-c942067ed5b8}" ma:sspId="4d089cae-0db0-468c-adf9-3162fcdb1346" ma:termSetId="632b6c3a-d534-4114-9b8e-3803da0430b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d8fdca-c031-4ede-bd83-986bd3499c4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300e6591-1d48-4241-80ed-002995c73d17}" ma:internalName="TaxCatchAll" ma:showField="CatchAllData" ma:web="40d8fdca-c031-4ede-bd83-986bd3499c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300e6591-1d48-4241-80ed-002995c73d17}" ma:internalName="TaxCatchAllLabel" ma:readOnly="true" ma:showField="CatchAllDataLabel" ma:web="40d8fdca-c031-4ede-bd83-986bd3499c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NZAudience" ma:index="12" nillable="true" ma:displayName="Audience" ma:description="Use to specify who the audience is" ma:format="Dropdown" ma:internalName="ENZAudience">
      <xsd:simpleType>
        <xsd:restriction base="dms:Choice">
          <xsd:enumeration value="Internal"/>
          <xsd:enumeration value="External"/>
        </xsd:restriction>
      </xsd:simpleType>
    </xsd:element>
    <xsd:element name="hf6f8425742942ce996f03b8a46e85bc" ma:index="13" nillable="true" ma:taxonomy="true" ma:internalName="hf6f8425742942ce996f03b8a46e85bc" ma:taxonomyFieldName="ENZMonth" ma:displayName="Month" ma:fieldId="{1f6f8425-7429-42ce-996f-03b8a46e85bc}" ma:sspId="4d089cae-0db0-468c-adf9-3162fcdb1346" ma:termSetId="5c72b20c-7220-4fed-8a5f-98cd756a27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NZCompliance" ma:index="17" nillable="true" ma:displayName="Compliance?" ma:default="0" ma:description="Compliance" ma:internalName="ENZCompliance">
      <xsd:simpleType>
        <xsd:restriction base="dms:Boolean"/>
      </xsd:simpleType>
    </xsd:element>
    <xsd:element name="i97195ef2ac04be4802cb72747954982" ma:index="18" nillable="true" ma:taxonomy="true" ma:internalName="i97195ef2ac04be4802cb72747954982" ma:taxonomyFieldName="ENZCountry" ma:displayName="Country" ma:default="" ma:fieldId="{297195ef-2ac0-4be4-802c-b72747954982}" ma:taxonomyMulti="true" ma:sspId="4d089cae-0db0-468c-adf9-3162fcdb1346" ma:termSetId="151de816-ee7b-4103-b2a0-c3656fbfd22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5527a7c684b44749bfb914d709bc3e7" ma:index="21" nillable="true" ma:taxonomy="true" ma:internalName="m5527a7c684b44749bfb914d709bc3e7" ma:taxonomyFieldName="Financial_x0020_Reporting_x0020_Activity" ma:displayName="Financial Reporting Activity" ma:default="" ma:fieldId="{65527a7c-684b-4474-9bfb-914d709bc3e7}" ma:sspId="4d089cae-0db0-468c-adf9-3162fcdb1346" ma:termSetId="26d8a312-5874-4e7d-a46b-809f62a4ad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e7c471fd65e4297a2a17f0975475300" ma:index="22" nillable="true" ma:taxonomy="true" ma:internalName="ee7c471fd65e4297a2a17f0975475300" ma:taxonomyFieldName="ENZGlobalRegion" ma:displayName="Global Region" ma:default="" ma:fieldId="{ee7c471f-d65e-4297-a2a1-7f0975475300}" ma:sspId="4d089cae-0db0-468c-adf9-3162fcdb1346" ma:termSetId="470a45cb-f221-4165-9ca4-afffd181bd7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3TopicNote xmlns="01be4277-2979-4a68-876d-b92b25fceec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CE Expenses</TermName>
          <TermId xmlns="http://schemas.microsoft.com/office/infopath/2007/PartnerControls">d970ab78-8c14-4757-a5bb-a6189f86cae2</TermId>
        </TermInfo>
      </Terms>
    </C3TopicNote>
    <hf6f8425742942ce996f03b8a46e85bc xmlns="40d8fdca-c031-4ede-bd83-986bd3499c4f">
      <Terms xmlns="http://schemas.microsoft.com/office/infopath/2007/PartnerControls">
        <TermInfo xmlns="http://schemas.microsoft.com/office/infopath/2007/PartnerControls">
          <TermName>June</TermName>
          <TermId>22d6b823-37d1-4c50-8efe-1dd44d19f6d9</TermId>
        </TermInfo>
      </Terms>
    </hf6f8425742942ce996f03b8a46e85bc>
    <TaxCatchAll xmlns="40d8fdca-c031-4ede-bd83-986bd3499c4f">
      <Value>195</Value>
      <Value>68</Value>
      <Value>2</Value>
    </TaxCatchAll>
    <ENZAudience xmlns="40d8fdca-c031-4ede-bd83-986bd3499c4f">External</ENZAudience>
    <C3FinancialYearNote xmlns="01be4277-2979-4a68-876d-b92b25fceece">
      <Terms xmlns="http://schemas.microsoft.com/office/infopath/2007/PartnerControls">
        <TermInfo xmlns="http://schemas.microsoft.com/office/infopath/2007/PartnerControls">
          <TermName xmlns="http://schemas.microsoft.com/office/infopath/2007/PartnerControls">FY16/17</TermName>
          <TermId xmlns="http://schemas.microsoft.com/office/infopath/2007/PartnerControls">dc497af3-77ed-4be4-889a-d7997d9762d1</TermId>
        </TermInfo>
      </Terms>
    </C3FinancialYearNote>
    <i97195ef2ac04be4802cb72747954982 xmlns="40d8fdca-c031-4ede-bd83-986bd3499c4f">
      <Terms xmlns="http://schemas.microsoft.com/office/infopath/2007/PartnerControls"/>
    </i97195ef2ac04be4802cb72747954982>
    <m5527a7c684b44749bfb914d709bc3e7 xmlns="40d8fdca-c031-4ede-bd83-986bd3499c4f">
      <Terms xmlns="http://schemas.microsoft.com/office/infopath/2007/PartnerControls"/>
    </m5527a7c684b44749bfb914d709bc3e7>
    <ENZCompliance xmlns="40d8fdca-c031-4ede-bd83-986bd3499c4f">false</ENZCompliance>
    <ee7c471fd65e4297a2a17f0975475300 xmlns="40d8fdca-c031-4ede-bd83-986bd3499c4f">
      <Terms xmlns="http://schemas.microsoft.com/office/infopath/2007/PartnerControls"/>
    </ee7c471fd65e4297a2a17f097547530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A283EE-61BB-4CC9-9E4D-14C480862F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e4277-2979-4a68-876d-b92b25fceece"/>
    <ds:schemaRef ds:uri="40d8fdca-c031-4ede-bd83-986bd3499c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9B4494-725A-4BB8-8236-F7F553A0767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40d8fdca-c031-4ede-bd83-986bd3499c4f"/>
    <ds:schemaRef ds:uri="http://schemas.microsoft.com/office/2006/documentManagement/types"/>
    <ds:schemaRef ds:uri="http://schemas.microsoft.com/office/infopath/2007/PartnerControls"/>
    <ds:schemaRef ds:uri="01be4277-2979-4a68-876d-b92b25fceec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545FD1C-4869-4794-A07B-68B3DD3AC4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Gifts and Benefits</vt:lpstr>
      <vt:lpstr>All other expenses</vt:lpstr>
      <vt:lpstr>'All other expenses'!Print_Area</vt:lpstr>
      <vt:lpstr>'Gifts and Benefits'!Print_Area</vt:lpstr>
      <vt:lpstr>Hospitality!Print_Area</vt:lpstr>
      <vt:lpstr>Travel!Print_Area</vt:lpstr>
    </vt:vector>
  </TitlesOfParts>
  <Manager/>
  <Company>SSC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 Expense Disclosure for 2016 - 2017 new version</dc:title>
  <dc:subject/>
  <dc:creator>mortensenm</dc:creator>
  <cp:keywords/>
  <dc:description/>
  <cp:lastModifiedBy>Maria McDiarmid</cp:lastModifiedBy>
  <cp:revision/>
  <dcterms:created xsi:type="dcterms:W3CDTF">2010-10-17T20:59:02Z</dcterms:created>
  <dcterms:modified xsi:type="dcterms:W3CDTF">2017-07-27T21:59:02Z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0x0101005496552013C0BA46BE88192D5C6EB20B009CDED344C2374474AE96CC935068FE7100D5B88F47BA92E64CB522E2E3074B33A8</vt:lpwstr>
  </property>
  <property fmtid="{D5CDD505-2E9C-101B-9397-08002B2CF9AE}" pid="3" name="C3Topic">
    <vt:lpwstr>195;#CE Expenses|d970ab78-8c14-4757-a5bb-a6189f86cae2</vt:lpwstr>
  </property>
  <property fmtid="{D5CDD505-2E9C-101B-9397-08002B2CF9AE}" pid="4" name="ENZMonth">
    <vt:lpwstr>68;#June|22d6b823-37d1-4c50-8efe-1dd44d19f6d9</vt:lpwstr>
  </property>
  <property fmtid="{D5CDD505-2E9C-101B-9397-08002B2CF9AE}" pid="5" name="Financial Reporting Activity">
    <vt:lpwstr/>
  </property>
  <property fmtid="{D5CDD505-2E9C-101B-9397-08002B2CF9AE}" pid="6" name="C3FinancialYear">
    <vt:lpwstr>2;#FY16/17|dc497af3-77ed-4be4-889a-d7997d9762d1</vt:lpwstr>
  </property>
  <property fmtid="{D5CDD505-2E9C-101B-9397-08002B2CF9AE}" pid="7" name="ENZCountry">
    <vt:lpwstr/>
  </property>
  <property fmtid="{D5CDD505-2E9C-101B-9397-08002B2CF9AE}" pid="8" name="TaxKeyword">
    <vt:lpwstr/>
  </property>
  <property fmtid="{D5CDD505-2E9C-101B-9397-08002B2CF9AE}" pid="9" name="TaxKeywordTaxHTField">
    <vt:lpwstr/>
  </property>
  <property fmtid="{D5CDD505-2E9C-101B-9397-08002B2CF9AE}" pid="10" name="ENZGlobalRegion">
    <vt:lpwstr/>
  </property>
</Properties>
</file>