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https://enzgovt.sharepoint.com/sites/DENZ/SUPE/FINA/Reporting/"/>
    </mc:Choice>
  </mc:AlternateContent>
  <xr:revisionPtr revIDLastSave="0" documentId="8_{29966A17-C9FB-46E8-A262-53362E9BC113}" xr6:coauthVersionLast="47" xr6:coauthVersionMax="47" xr10:uidLastSave="{00000000-0000-0000-0000-000000000000}"/>
  <bookViews>
    <workbookView xWindow="16980" yWindow="-16320" windowWidth="29040" windowHeight="15840" activeTab="1" xr2:uid="{00000000-000D-0000-FFFF-FFFF00000000}"/>
  </bookViews>
  <sheets>
    <sheet name="Guidance for agencies" sheetId="54" r:id="rId1"/>
    <sheet name="Summary and sign-off" sheetId="55" r:id="rId2"/>
    <sheet name="Travel" sheetId="56" r:id="rId3"/>
    <sheet name="Hospitality" sheetId="57" r:id="rId4"/>
    <sheet name="All other expenses" sheetId="58" r:id="rId5"/>
    <sheet name="Gifts and benefits" sheetId="59" r:id="rId6"/>
  </sheets>
  <definedNames>
    <definedName name="_xlnm.Print_Area" localSheetId="4">'All other expenses'!$A$1:$E$38</definedName>
    <definedName name="_xlnm.Print_Area" localSheetId="5">'Gifts and benefits'!$A$1:$F$42</definedName>
    <definedName name="_xlnm.Print_Area" localSheetId="0">'Guidance for agencies'!$A$1:$A$58</definedName>
    <definedName name="_xlnm.Print_Area" localSheetId="3">Hospitality!$A$1:$E$28</definedName>
    <definedName name="_xlnm.Print_Area" localSheetId="1">'Summary and sign-off'!$A$1:$F$23</definedName>
    <definedName name="_xlnm.Print_Area" localSheetId="2">Travel!$A$1:$E$82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4" i="56" l="1"/>
  <c r="B15" i="56" l="1"/>
  <c r="B32" i="58" l="1"/>
  <c r="B21" i="57"/>
  <c r="B71" i="56"/>
  <c r="B73" i="56"/>
  <c r="C19" i="59" l="1"/>
  <c r="F13" i="55" s="1"/>
  <c r="C18" i="59"/>
  <c r="D17" i="59"/>
  <c r="B5" i="59"/>
  <c r="B4" i="59"/>
  <c r="B3" i="59"/>
  <c r="B2" i="59"/>
  <c r="C32" i="58"/>
  <c r="B13" i="55"/>
  <c r="B5" i="58"/>
  <c r="B4" i="58"/>
  <c r="B3" i="58"/>
  <c r="B2" i="58"/>
  <c r="C21" i="57"/>
  <c r="B12" i="55"/>
  <c r="B5" i="57"/>
  <c r="B4" i="57"/>
  <c r="B3" i="57"/>
  <c r="B2" i="57"/>
  <c r="C71" i="56"/>
  <c r="B17" i="55"/>
  <c r="C64" i="56"/>
  <c r="B16" i="55"/>
  <c r="C15" i="56"/>
  <c r="B15" i="55"/>
  <c r="B5" i="56"/>
  <c r="B4" i="56"/>
  <c r="B3" i="56"/>
  <c r="B2" i="56"/>
  <c r="E60" i="55"/>
  <c r="C60" i="55"/>
  <c r="B60" i="55"/>
  <c r="D59" i="55"/>
  <c r="B59" i="55"/>
  <c r="D58" i="55"/>
  <c r="B58" i="55"/>
  <c r="D57" i="55"/>
  <c r="B57" i="55"/>
  <c r="D56" i="55"/>
  <c r="B56" i="55"/>
  <c r="D55" i="55"/>
  <c r="B55" i="55"/>
  <c r="C13" i="55"/>
  <c r="C12" i="55"/>
  <c r="C11" i="55"/>
  <c r="C17" i="55" s="1"/>
  <c r="B6" i="55"/>
  <c r="C17" i="59" l="1"/>
  <c r="F11" i="55" s="1"/>
  <c r="F56" i="55"/>
  <c r="D64" i="56" s="1"/>
  <c r="F60" i="55"/>
  <c r="E17" i="59" s="1"/>
  <c r="F12" i="55"/>
  <c r="F58" i="55"/>
  <c r="D21" i="57" s="1"/>
  <c r="F59" i="55"/>
  <c r="D32" i="58" s="1"/>
  <c r="B11" i="55"/>
  <c r="F55" i="55"/>
  <c r="D15" i="56" s="1"/>
  <c r="F57" i="55"/>
  <c r="D71" i="56" s="1"/>
  <c r="C15" i="55"/>
  <c r="C16"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E3A95B26-B63E-4FB1-B801-64A69BBFD32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3ED8E099-D7DC-43B6-B3EC-1A67F51EDE2A}">
      <text>
        <r>
          <rPr>
            <sz val="9"/>
            <color indexed="81"/>
            <rFont val="Tahoma"/>
            <family val="2"/>
          </rPr>
          <t xml:space="preserve">
Insert additional rows as needed:
- 'right click' on a row number (left of screen)
- select 'Insert' (this will insert a row above it)
</t>
        </r>
      </text>
    </comment>
    <comment ref="A19" authorId="0" shapeId="0" xr:uid="{AAC5A704-C486-468D-90C0-9AE97EE3661A}">
      <text>
        <r>
          <rPr>
            <sz val="9"/>
            <color indexed="81"/>
            <rFont val="Tahoma"/>
            <family val="2"/>
          </rPr>
          <t xml:space="preserve">
Insert additional rows as needed:
- 'right click' on a row number (left of screen)
- select 'Insert' (this will insert a row above it)
</t>
        </r>
      </text>
    </comment>
    <comment ref="A67" authorId="0" shapeId="0" xr:uid="{6B81B506-BD62-49F4-B112-E9BC5970EE65}">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9E268E5-30EA-475B-9866-0A57087C5824}">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7D6DBD7-319E-484F-89A4-5263F11AC406}">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7016177-DB29-4A3D-BCC0-2CD32DFAE5A1}">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<sst xmlns="http://schemas.openxmlformats.org/spreadsheetml/2006/main" count="485" uniqueCount="269">
  <si>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</si>
  <si>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</si>
  <si>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</si>
  <si>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</si>
  <si>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</si>
  <si>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</si>
  <si>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</si>
  <si>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</si>
  <si>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</si>
  <si>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</si>
  <si>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</si>
  <si>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</si>
  <si>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</si>
  <si>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</si>
  <si>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</si>
  <si>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</si>
  <si>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</si>
  <si>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</si>
  <si>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</si>
  <si>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</si>
  <si>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</si>
  <si>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</si>
  <si>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</si>
  <si>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</si>
  <si>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</si>
  <si>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</si>
  <si>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</si>
  <si>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</si>
  <si>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</si>
  <si>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</si>
  <si>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</si>
  <si>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</si>
  <si>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</si>
  <si>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</si>
  <si>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</si>
  <si>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</si>
  <si>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</si>
  <si>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</si>
  <si>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</si>
  <si>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</si>
  <si>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</si>
  <si>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</si>
  <si>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</si>
  <si>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</si>
  <si>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</si>
  <si>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</si>
  <si>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</si>
  <si>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</si>
  <si>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</si>
  <si>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</si>
  <si>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</si>
  <si>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</si>
  <si>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</si>
  <si>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</si>
  <si>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</si>
  <si>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</si>
  <si>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</si>
  <si>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</si>
  <si>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</si>
  <si>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</si>
  <si>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</si>
  <si>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</si>
  <si>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</si>
  <si>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</si>
  <si>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</si>
  <si>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</si>
  <si>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</si>
  <si>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</si>
  <si>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</si>
  <si>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</si>
  <si>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</si>
  <si>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</si>
  <si>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</si>
  <si>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</si>
  <si>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</si>
  <si>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</si>
  <si>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 Update if a shorter or different period is covered</t>
  </si>
  <si>
    <t>Travel expenses</t>
  </si>
  <si>
    <t>Disclosures cover the year to 30 June and are expected to be published by 31 July.</t>
  </si>
  <si>
    <t>Chief Executive Expense Disclosures: A Guide for Agency Staff</t>
  </si>
  <si>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</si>
  <si>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</si>
  <si>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</si>
  <si>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</si>
  <si>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</si>
  <si>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</si>
  <si>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</si>
  <si>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</si>
  <si>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 This disclosure must be approved by the Chief Executive and another appropriate party, e.g. Board Chair, Chief Financial Officer or Audit and Risk Committee member</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</si>
  <si>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</si>
  <si>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</si>
  <si>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</si>
  <si>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</si>
  <si>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</si>
  <si>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</si>
  <si>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</si>
  <si>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</si>
  <si>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</si>
  <si>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</si>
  <si>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</si>
  <si>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</si>
  <si>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</si>
  <si>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</si>
  <si>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</si>
  <si>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</si>
  <si>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</si>
  <si>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</si>
  <si>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</si>
  <si>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</si>
  <si>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</si>
  <si>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</si>
  <si>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</si>
  <si>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</si>
  <si>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</si>
  <si>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</si>
  <si>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</si>
  <si>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</si>
  <si>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</si>
  <si>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</si>
  <si>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</si>
  <si>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</si>
  <si>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</si>
  <si>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</si>
  <si>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</si>
  <si>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</si>
  <si>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</si>
  <si>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</si>
  <si>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</si>
  <si>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</si>
  <si>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</si>
  <si>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</si>
  <si>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</si>
  <si>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</si>
  <si>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</si>
  <si>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</si>
  <si>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Third parties include people and organisations external to the public service or statutory Crown entities.</t>
  </si>
  <si>
    <t>Date(s)**</t>
  </si>
  <si>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</si>
  <si>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</si>
  <si>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</si>
  <si>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</si>
  <si>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Chief Executive Expenses, Gifts and Benefits Disclosure - summary &amp; sign-off</t>
  </si>
  <si>
    <t>Education New Zealand</t>
  </si>
  <si>
    <t>Grant McPherson</t>
  </si>
  <si>
    <t>Chief Executive approval</t>
  </si>
  <si>
    <t>Auckland</t>
  </si>
  <si>
    <t>Wellington</t>
  </si>
  <si>
    <t>Phone and data costs</t>
  </si>
  <si>
    <t>New Zealand</t>
  </si>
  <si>
    <t>Type of expense</t>
  </si>
  <si>
    <t>Purpose of travel</t>
  </si>
  <si>
    <t>Purpose of hospitality</t>
  </si>
  <si>
    <t>Purpose of expense</t>
  </si>
  <si>
    <t>Christchurch</t>
  </si>
  <si>
    <t>Return airfare for 1 person</t>
  </si>
  <si>
    <t>Taxi from Wellington airport to home for 1 person</t>
  </si>
  <si>
    <t>Return airfares for 1 person</t>
  </si>
  <si>
    <t>Wellington/Auckland</t>
  </si>
  <si>
    <t>Dunedin</t>
  </si>
  <si>
    <t>Rental car for 1 person</t>
  </si>
  <si>
    <t>Breakfast for 1 person</t>
  </si>
  <si>
    <t>Vancouver</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</si>
  <si>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</si>
  <si>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</si>
  <si>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</si>
  <si>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t>Type here who else has approved this disclosure</t>
  </si>
  <si>
    <t>This summary page updates automatically from the 'Travel', 'Hospitality', 'All other expenses', and 'Gifts and benefits' tabs.
Throughout this workbook, input cells are shaded light green.</t>
  </si>
  <si>
    <t>Cost in NZ$**</t>
  </si>
  <si>
    <t>* Any non-standard date format or date outside 1 July - 30 June will raise an alert. Check entry and select 'Yes' to accept/continue.</t>
  </si>
  <si>
    <t>** Any non-standard date format or date outside 1 July - 30 June will raise an alert. Check entry and select 'Yes' to accept/continue.</t>
  </si>
  <si>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</si>
  <si>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</si>
  <si>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</si>
  <si>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</si>
  <si>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</si>
  <si>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Other sign-off</t>
  </si>
  <si>
    <t>Meeting with education representatives in Auckland for two days</t>
  </si>
  <si>
    <t>Hamilton</t>
  </si>
  <si>
    <t>Refund of dinner ticket for the APAIE 2020 Conference*</t>
  </si>
  <si>
    <t>Morning tea for 2 people</t>
  </si>
  <si>
    <t>Attending the NZ Story meeting in Auckland</t>
  </si>
  <si>
    <t>Taxis from/to Wellington airport for 1 person</t>
  </si>
  <si>
    <t>Return airfares and booking fees for 1 person</t>
  </si>
  <si>
    <t>Breakfast and lunch for 3 people</t>
  </si>
  <si>
    <t xml:space="preserve">Magazine subscription </t>
  </si>
  <si>
    <t>Meeting with General Manager, Auckland, Tourism, Events and Economic Development Ltd (ATEED)</t>
  </si>
  <si>
    <t>Coffee for 2 people</t>
  </si>
  <si>
    <t>Meeting with Chief Executive, UP Education</t>
  </si>
  <si>
    <t>Flight to Auckland has been cancelled due to the COVID-19 Alert Level increased in Auckland</t>
  </si>
  <si>
    <t xml:space="preserve">Meeting with education consultant </t>
  </si>
  <si>
    <t>Institute of Financial Professionals NZ Inc. annual membership</t>
  </si>
  <si>
    <t>Membership fee</t>
  </si>
  <si>
    <t>Education Counsellor, Embassy of the People's Republic of China in New Zealand</t>
  </si>
  <si>
    <t>Chinese teapot and tea cup set</t>
  </si>
  <si>
    <t>26 - 31 March 2021</t>
  </si>
  <si>
    <t>Dunedin and Christchurch</t>
  </si>
  <si>
    <t>Rental car for 3 person</t>
  </si>
  <si>
    <t>Napier</t>
  </si>
  <si>
    <t>Newspaper subscription</t>
  </si>
  <si>
    <t>Meeting with Otago Polytechnic representatives</t>
  </si>
  <si>
    <t>Lunch for 1 person</t>
  </si>
  <si>
    <t>Dinner for 1 person</t>
  </si>
  <si>
    <t>2 nights hotel for 1 person</t>
  </si>
  <si>
    <t xml:space="preserve">Coffee for 2 people </t>
  </si>
  <si>
    <t>29-30 April 2021</t>
  </si>
  <si>
    <t>Wellington/Napier</t>
  </si>
  <si>
    <t>24-25 May 2021</t>
  </si>
  <si>
    <t>Taxi from CBD to Wellington airport for 1 person</t>
  </si>
  <si>
    <t>Lunch and dinner for 1 person</t>
  </si>
  <si>
    <t>21-22 June 2021</t>
  </si>
  <si>
    <t>Taxi for 4 people</t>
  </si>
  <si>
    <t>Meeting with the Waikato University representatives</t>
  </si>
  <si>
    <t>Breakfast for 2 people</t>
  </si>
  <si>
    <t>The Sydney Morning Herald subscription</t>
  </si>
  <si>
    <t>Meeting with external consultant</t>
  </si>
  <si>
    <t>Meeting with education providers and stakeholders in Christchurch for two days</t>
  </si>
  <si>
    <t>Meeting with education providers and stakeholders in Dunedin and Christchurch for four days</t>
  </si>
  <si>
    <t>Attending the NZ Story Board meeting in Napier for two days</t>
  </si>
  <si>
    <t>Meeting with the Chief Executive of Universities NZ</t>
  </si>
  <si>
    <t xml:space="preserve">Meeting with the Director International of Otago University </t>
  </si>
  <si>
    <t>Meeting with the Director Accommodation Portfolio Services of the University of Canterbury</t>
  </si>
  <si>
    <t>Meeting with the Chair of Independent Tertiary Education New Zealand (ITENZ) Board</t>
  </si>
  <si>
    <t>Meeting with Chief Executive of Tourism New Zealand; attending the Media Design School and Torrens Global Education campus opening event in Auckland for two days</t>
  </si>
  <si>
    <t>Delivering the "World Ready Address" at AUT Auckland campus for two days</t>
  </si>
  <si>
    <t>Attending the NZ Story Annual Strategic Session in Auckland for one day</t>
  </si>
  <si>
    <t>Attending ENZ Senior Leadership Team planning day</t>
  </si>
  <si>
    <t>Meeting with Waikato University representatives to discuss international strategy</t>
  </si>
  <si>
    <t>Lunch for 2 people</t>
  </si>
  <si>
    <t>The Economist annual subscription</t>
  </si>
  <si>
    <t>Magazine subscription</t>
  </si>
  <si>
    <t>Airport taxes and fees for the flights to Vancouver to attend the APAIE 2020 Conference*</t>
  </si>
  <si>
    <t>Refund of the accommodation costs for the APAIE 2020 Conference*</t>
  </si>
  <si>
    <t>12 weeks professional learning programme in Te reo and Tikanga Māori</t>
  </si>
  <si>
    <t>11-13 November 2020</t>
  </si>
  <si>
    <t>Lunch and dinner for 7 people</t>
  </si>
  <si>
    <t>Visiting to the Te Pukenga and Waikato University in Auckland and Hamilton for one day</t>
  </si>
  <si>
    <t>Meeting with education providers and stakeholders in Dunedin two days</t>
  </si>
  <si>
    <t>Attending the Lifeswap premiere launch at the Embassy Theatre</t>
  </si>
  <si>
    <t>1 night hotel for 1 person</t>
  </si>
  <si>
    <t>Taxi from/to Wellington airport for 1 person</t>
  </si>
  <si>
    <t>Airport taxes and fees</t>
  </si>
  <si>
    <t>Dinner ticket refund</t>
  </si>
  <si>
    <t>2 nights hotel and dinner for 1 person</t>
  </si>
  <si>
    <t>Parking fees</t>
  </si>
  <si>
    <t>Booking cancellation fee</t>
  </si>
  <si>
    <t>Booking cancellation fees</t>
  </si>
  <si>
    <t>Wellington airport parking fees</t>
  </si>
  <si>
    <t>Vodafone mobile phone charges July 2020</t>
  </si>
  <si>
    <t>Vodafone mobile phone charges August 2020</t>
  </si>
  <si>
    <t>Vodafone mobile phone charges September 2020</t>
  </si>
  <si>
    <t>Vodafone mobile phone charges October 2020</t>
  </si>
  <si>
    <t>Vodafone mobile phone charges November 2020</t>
  </si>
  <si>
    <t>Vodafone mobile phone charges December 2020</t>
  </si>
  <si>
    <t>Vodafone mobile phone charges January 2021</t>
  </si>
  <si>
    <t>Vodafone mobile phone charges February 2021</t>
  </si>
  <si>
    <t>Vodafone mobile phone charges March 2021</t>
  </si>
  <si>
    <t>Vodafone mobile phone charges April 2021</t>
  </si>
  <si>
    <t>Vodafone mobile phone charges May 2021</t>
  </si>
  <si>
    <t>Vodafone mobile phone charges June 2021</t>
  </si>
  <si>
    <t>The Harvard Business Review annual subscription</t>
  </si>
  <si>
    <t>Chartered Accountants Australia and New Zealand annual membership</t>
  </si>
  <si>
    <t>Institute of Directors annual membership</t>
  </si>
  <si>
    <t>The Wellington Club annual membership</t>
  </si>
  <si>
    <t>Refund of accommodation costs</t>
  </si>
  <si>
    <t>Professional development</t>
  </si>
  <si>
    <t>*APAIE 2020 Conference was postponed due to the COVID-19.</t>
  </si>
  <si>
    <t>Meeting attendance in Christchurch was cancelled</t>
  </si>
  <si>
    <t>This disclosure has been approved by the members of the ENZ Board</t>
  </si>
  <si>
    <t>Refreshment for 3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</si>
</sst>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6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11"/>
      <color theme="1"/>
      <name val="Calibri"/>
      <family val="2"/>
      <scheme val="minor"/>
    </font>
    <font>
      <sz val="10"/>
      <color indexed="8"/>
      <name val="Georgia"/>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theme="1"/>
      <name val="Tahoma"/>
      <family val="2"/>
    </font>
    <font>
      <sz val="12"/>
      <color theme="0" tint="-0.499984740745262"/>
      <name val="Arial"/>
      <family val="2"/>
    </font>
    <font>
      <sz val="11"/>
      <color rgb="FF000000"/>
      <name val="Calibri"/>
      <family val="2"/>
      <scheme val="minor"/>
    </font>
    <font>
      <b/>
      <sz val="8"/>
      <name val="Arial"/>
      <family val="2"/>
    </font>
  </fonts>
  <fills count="4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99FF99"/>
        <bgColor indexed="64"/>
      </patternFill>
    </fill>
  </fills>
  <borders count="1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14" fillId="0" borderId="0" applyNumberFormat="0" applyFill="0" applyBorder="0" applyAlignment="0" applyProtection="0"/>
    <xf numFmtId="165" fontId="27" fillId="0" borderId="0" applyFont="0" applyFill="0" applyBorder="0" applyAlignment="0" applyProtection="0"/>
    <xf numFmtId="43" fontId="4" fillId="0" borderId="0" applyFont="0" applyFill="0" applyBorder="0" applyAlignment="0" applyProtection="0"/>
    <xf numFmtId="0" fontId="4" fillId="0" borderId="0"/>
    <xf numFmtId="44" fontId="27" fillId="0" borderId="0" applyFont="0" applyFill="0" applyBorder="0" applyAlignment="0" applyProtection="0"/>
    <xf numFmtId="0" fontId="41" fillId="0" borderId="0"/>
    <xf numFmtId="0" fontId="3" fillId="0" borderId="0"/>
    <xf numFmtId="0" fontId="3" fillId="0" borderId="0"/>
    <xf numFmtId="0" fontId="41" fillId="0" borderId="0"/>
    <xf numFmtId="0" fontId="42" fillId="0" borderId="0" applyNumberFormat="0" applyFill="0" applyBorder="0" applyAlignment="0" applyProtection="0"/>
    <xf numFmtId="0" fontId="43" fillId="0" borderId="8" applyNumberFormat="0" applyFill="0" applyAlignment="0" applyProtection="0"/>
    <xf numFmtId="0" fontId="44" fillId="0" borderId="9" applyNumberFormat="0" applyFill="0" applyAlignment="0" applyProtection="0"/>
    <xf numFmtId="0" fontId="45" fillId="0" borderId="10" applyNumberFormat="0" applyFill="0" applyAlignment="0" applyProtection="0"/>
    <xf numFmtId="0" fontId="45" fillId="0" borderId="0" applyNumberFormat="0" applyFill="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3" borderId="11" applyNumberFormat="0" applyAlignment="0" applyProtection="0"/>
    <xf numFmtId="0" fontId="49" fillId="14" borderId="12" applyNumberFormat="0" applyAlignment="0" applyProtection="0"/>
    <xf numFmtId="0" fontId="50" fillId="14" borderId="11" applyNumberFormat="0" applyAlignment="0" applyProtection="0"/>
    <xf numFmtId="0" fontId="51" fillId="0" borderId="13" applyNumberFormat="0" applyFill="0" applyAlignment="0" applyProtection="0"/>
    <xf numFmtId="0" fontId="52" fillId="15" borderId="14"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40" fillId="0" borderId="16" applyNumberFormat="0" applyFill="0" applyAlignment="0" applyProtection="0"/>
    <xf numFmtId="0" fontId="55"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5"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5"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5"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5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56" fillId="12" borderId="0" applyNumberFormat="0" applyBorder="0" applyAlignment="0" applyProtection="0"/>
    <xf numFmtId="0" fontId="55" fillId="20" borderId="0" applyNumberFormat="0" applyBorder="0" applyAlignment="0" applyProtection="0"/>
    <xf numFmtId="0" fontId="55" fillId="24" borderId="0" applyNumberFormat="0" applyBorder="0" applyAlignment="0" applyProtection="0"/>
    <xf numFmtId="0" fontId="55" fillId="28" borderId="0" applyNumberFormat="0" applyBorder="0" applyAlignment="0" applyProtection="0"/>
    <xf numFmtId="0" fontId="55" fillId="32" borderId="0" applyNumberFormat="0" applyBorder="0" applyAlignment="0" applyProtection="0"/>
    <xf numFmtId="0" fontId="55" fillId="36" borderId="0" applyNumberFormat="0" applyBorder="0" applyAlignment="0" applyProtection="0"/>
    <xf numFmtId="0" fontId="55" fillId="40" borderId="0" applyNumberFormat="0" applyBorder="0" applyAlignment="0" applyProtection="0"/>
    <xf numFmtId="0" fontId="2" fillId="0" borderId="0"/>
    <xf numFmtId="0" fontId="57" fillId="0" borderId="0" applyNumberFormat="0" applyFill="0" applyBorder="0" applyAlignment="0" applyProtection="0"/>
    <xf numFmtId="0" fontId="2" fillId="16" borderId="15" applyNumberFormat="0" applyFont="0" applyAlignment="0" applyProtection="0"/>
    <xf numFmtId="43" fontId="2" fillId="0" borderId="0" applyFont="0" applyFill="0" applyBorder="0" applyAlignment="0" applyProtection="0"/>
    <xf numFmtId="44" fontId="2" fillId="0" borderId="0" applyFont="0" applyFill="0" applyBorder="0" applyAlignment="0" applyProtection="0"/>
    <xf numFmtId="0" fontId="42" fillId="0" borderId="0" applyNumberForma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 fillId="0" borderId="0"/>
    <xf numFmtId="43" fontId="27" fillId="0" borderId="0" applyFont="0" applyFill="0" applyBorder="0" applyAlignment="0" applyProtection="0"/>
    <xf numFmtId="44" fontId="27" fillId="0" borderId="0" applyFont="0" applyFill="0" applyBorder="0" applyAlignment="0" applyProtection="0"/>
    <xf numFmtId="0" fontId="2" fillId="0" borderId="0"/>
    <xf numFmtId="44" fontId="27" fillId="0" borderId="0" applyFont="0" applyFill="0" applyBorder="0" applyAlignment="0" applyProtection="0"/>
    <xf numFmtId="0" fontId="58" fillId="0" borderId="0"/>
    <xf numFmtId="0" fontId="60" fillId="0" borderId="0"/>
    <xf numFmtId="0" fontId="1" fillId="0" borderId="0"/>
  </cellStyleXfs>
  <cellXfs count="150">
    <xf numFmtId="0" fontId="0" fillId="0" borderId="0" xfId="0"/>
    <xf numFmtId="0" fontId="0" fillId="0" borderId="0" xfId="0" applyProtection="1">
      <protection locked="0"/>
    </xf>
    <xf numFmtId="0" fontId="22" fillId="2" borderId="0" xfId="0" applyFont="1" applyFill="1" applyAlignment="1">
      <alignment vertical="center" wrapText="1" readingOrder="1"/>
    </xf>
    <xf numFmtId="0" fontId="0" fillId="5" borderId="0" xfId="0" applyFill="1" applyAlignment="1">
      <alignment wrapText="1"/>
    </xf>
    <xf numFmtId="0" fontId="22" fillId="0" borderId="0" xfId="0" applyFont="1" applyAlignment="1">
      <alignment vertical="center" wrapText="1" readingOrder="1"/>
    </xf>
    <xf numFmtId="0" fontId="21" fillId="0" borderId="0" xfId="0" applyFont="1" applyAlignment="1">
      <alignment vertical="center" wrapText="1" readingOrder="1"/>
    </xf>
    <xf numFmtId="0" fontId="25" fillId="0" borderId="0" xfId="0" applyFont="1" applyAlignment="1">
      <alignment vertical="center" wrapText="1" readingOrder="1"/>
    </xf>
    <xf numFmtId="0" fontId="25" fillId="0" borderId="3" xfId="0" applyFont="1" applyBorder="1" applyAlignment="1">
      <alignment vertical="center" wrapText="1" readingOrder="1"/>
    </xf>
    <xf numFmtId="0" fontId="35" fillId="0" borderId="3" xfId="0" applyFont="1" applyBorder="1" applyAlignment="1">
      <alignment horizontal="left" vertical="center" wrapText="1" indent="2" readingOrder="1"/>
    </xf>
    <xf numFmtId="0" fontId="0" fillId="4" borderId="0" xfId="0" applyFill="1"/>
    <xf numFmtId="0" fontId="0" fillId="5" borderId="0" xfId="0" applyFill="1"/>
    <xf numFmtId="0" fontId="8" fillId="6" borderId="0" xfId="0" applyFont="1" applyFill="1"/>
    <xf numFmtId="0" fontId="8" fillId="6" borderId="0" xfId="0" applyFont="1" applyFill="1" applyAlignment="1">
      <alignment wrapText="1"/>
    </xf>
    <xf numFmtId="0" fontId="30" fillId="0" borderId="0" xfId="0" applyFont="1"/>
    <xf numFmtId="166" fontId="29" fillId="0" borderId="0" xfId="0" applyNumberFormat="1" applyFont="1" applyAlignment="1">
      <alignment vertical="center" wrapText="1"/>
    </xf>
    <xf numFmtId="0" fontId="23" fillId="0" borderId="0" xfId="0" applyFont="1" applyAlignment="1">
      <alignment horizontal="center" vertical="center" wrapText="1"/>
    </xf>
    <xf numFmtId="0" fontId="0" fillId="0" borderId="0" xfId="0" applyAlignment="1">
      <alignment wrapText="1"/>
    </xf>
    <xf numFmtId="0" fontId="8" fillId="0" borderId="0" xfId="0" applyFont="1" applyAlignment="1">
      <alignment wrapText="1"/>
    </xf>
    <xf numFmtId="0" fontId="5" fillId="0" borderId="0" xfId="0" applyFont="1" applyAlignment="1">
      <alignment wrapText="1"/>
    </xf>
    <xf numFmtId="0" fontId="0" fillId="0" borderId="0" xfId="0" applyAlignment="1">
      <alignment vertical="center"/>
    </xf>
    <xf numFmtId="0" fontId="8" fillId="0" borderId="0" xfId="0" applyFont="1"/>
    <xf numFmtId="0" fontId="0" fillId="0" borderId="0" xfId="0" applyAlignment="1">
      <alignment horizontal="justify" vertical="center"/>
    </xf>
    <xf numFmtId="0" fontId="18" fillId="0" borderId="0" xfId="0" applyFont="1" applyAlignment="1">
      <alignment vertical="center" wrapText="1" readingOrder="1"/>
    </xf>
    <xf numFmtId="0" fontId="24"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7" fillId="0" borderId="0" xfId="0" applyFont="1" applyAlignment="1">
      <alignment wrapText="1"/>
    </xf>
    <xf numFmtId="0" fontId="0" fillId="0" borderId="0" xfId="0" applyAlignment="1">
      <alignment vertical="center" wrapText="1"/>
    </xf>
    <xf numFmtId="0" fontId="6" fillId="0" borderId="0" xfId="0" applyFont="1" applyAlignment="1">
      <alignment wrapText="1"/>
    </xf>
    <xf numFmtId="0" fontId="5" fillId="0" borderId="0" xfId="0" applyFont="1" applyAlignment="1">
      <alignment vertical="center" wrapText="1"/>
    </xf>
    <xf numFmtId="0" fontId="23" fillId="3" borderId="0" xfId="0" applyFont="1" applyFill="1" applyAlignment="1">
      <alignment vertical="center" wrapText="1" readingOrder="1"/>
    </xf>
    <xf numFmtId="0" fontId="20" fillId="3" borderId="0" xfId="0" applyFont="1" applyFill="1"/>
    <xf numFmtId="1" fontId="25" fillId="0" borderId="5" xfId="0" applyNumberFormat="1" applyFont="1" applyBorder="1" applyAlignment="1">
      <alignment horizontal="center" vertical="center" wrapText="1"/>
    </xf>
    <xf numFmtId="0" fontId="19" fillId="0" borderId="0" xfId="0" applyFont="1" applyAlignment="1">
      <alignment vertical="center"/>
    </xf>
    <xf numFmtId="1" fontId="21" fillId="0" borderId="0" xfId="0" applyNumberFormat="1" applyFont="1" applyAlignment="1">
      <alignment horizontal="center" vertical="center" wrapText="1"/>
    </xf>
    <xf numFmtId="0" fontId="19" fillId="0" borderId="0" xfId="0" applyFont="1" applyAlignment="1">
      <alignment vertical="center" wrapText="1"/>
    </xf>
    <xf numFmtId="0" fontId="0" fillId="5" borderId="0" xfId="0" applyFill="1" applyAlignment="1">
      <alignment horizontal="left" vertical="top"/>
    </xf>
    <xf numFmtId="0" fontId="22" fillId="2" borderId="0" xfId="0" applyFont="1" applyFill="1" applyAlignment="1">
      <alignment horizontal="center" vertical="center"/>
    </xf>
    <xf numFmtId="0" fontId="31" fillId="0" borderId="0" xfId="0" applyFont="1" applyAlignment="1">
      <alignment horizontal="center"/>
    </xf>
    <xf numFmtId="0" fontId="15" fillId="0" borderId="0" xfId="0" applyFont="1" applyAlignment="1">
      <alignment vertical="center"/>
    </xf>
    <xf numFmtId="0" fontId="23" fillId="2" borderId="0" xfId="0" applyFont="1" applyFill="1" applyAlignment="1">
      <alignment horizontal="justify" vertical="center"/>
    </xf>
    <xf numFmtId="0" fontId="11" fillId="0" borderId="0" xfId="0" applyFont="1" applyAlignment="1">
      <alignment vertical="center"/>
    </xf>
    <xf numFmtId="0" fontId="11" fillId="0" borderId="0" xfId="0" applyFont="1" applyAlignment="1">
      <alignment vertical="center" wrapText="1"/>
    </xf>
    <xf numFmtId="0" fontId="15" fillId="0" borderId="0" xfId="0" applyFont="1" applyAlignment="1">
      <alignment horizontal="justify" vertical="center"/>
    </xf>
    <xf numFmtId="0" fontId="11" fillId="0" borderId="0" xfId="0" applyFont="1" applyAlignment="1">
      <alignment horizontal="justify" vertical="center"/>
    </xf>
    <xf numFmtId="0" fontId="23" fillId="3" borderId="0" xfId="0" applyFont="1" applyFill="1" applyAlignment="1">
      <alignment horizontal="justify" vertical="center"/>
    </xf>
    <xf numFmtId="0" fontId="15" fillId="0" borderId="0" xfId="0" applyFont="1" applyAlignment="1">
      <alignment horizontal="left" vertical="center" wrapText="1"/>
    </xf>
    <xf numFmtId="0" fontId="15" fillId="0" borderId="0" xfId="0" applyFont="1" applyAlignment="1">
      <alignment horizontal="center" vertical="center"/>
    </xf>
    <xf numFmtId="0" fontId="23" fillId="3" borderId="0" xfId="0" applyFont="1" applyFill="1" applyAlignment="1">
      <alignment vertical="center" readingOrder="1"/>
    </xf>
    <xf numFmtId="0" fontId="37" fillId="0" borderId="0" xfId="0" applyFont="1"/>
    <xf numFmtId="166" fontId="23" fillId="8" borderId="0" xfId="0" applyNumberFormat="1" applyFont="1" applyFill="1" applyAlignment="1">
      <alignment horizontal="left" vertical="center" wrapText="1"/>
    </xf>
    <xf numFmtId="1" fontId="23" fillId="8" borderId="0" xfId="0" applyNumberFormat="1" applyFont="1" applyFill="1" applyAlignment="1">
      <alignment horizontal="center" vertical="center" wrapText="1"/>
    </xf>
    <xf numFmtId="164" fontId="0" fillId="0" borderId="0" xfId="0" applyNumberFormat="1" applyAlignment="1">
      <alignment wrapText="1"/>
    </xf>
    <xf numFmtId="164" fontId="23" fillId="3" borderId="0" xfId="0" applyNumberFormat="1" applyFont="1" applyFill="1" applyAlignment="1">
      <alignment vertical="center"/>
    </xf>
    <xf numFmtId="164" fontId="23" fillId="3" borderId="0" xfId="0" applyNumberFormat="1" applyFont="1" applyFill="1" applyAlignment="1">
      <alignment vertical="center" wrapText="1" readingOrder="1"/>
    </xf>
    <xf numFmtId="0" fontId="0" fillId="4" borderId="0" xfId="0" applyFill="1" applyAlignment="1">
      <alignment wrapText="1"/>
    </xf>
    <xf numFmtId="0" fontId="10" fillId="4" borderId="0" xfId="0" applyFont="1" applyFill="1" applyAlignment="1">
      <alignment wrapText="1"/>
    </xf>
    <xf numFmtId="0" fontId="24" fillId="0" borderId="0" xfId="0" applyFont="1" applyAlignment="1">
      <alignment horizontal="center" wrapText="1"/>
    </xf>
    <xf numFmtId="0" fontId="39" fillId="3" borderId="0" xfId="0" applyFont="1" applyFill="1" applyAlignment="1">
      <alignment horizontal="center" vertical="center" readingOrder="1"/>
    </xf>
    <xf numFmtId="0" fontId="24" fillId="3" borderId="0" xfId="0" applyFont="1" applyFill="1" applyAlignment="1">
      <alignment vertical="center"/>
    </xf>
    <xf numFmtId="164" fontId="24" fillId="3" borderId="0" xfId="0" applyNumberFormat="1" applyFont="1" applyFill="1" applyAlignment="1">
      <alignment vertical="center"/>
    </xf>
    <xf numFmtId="0" fontId="8" fillId="4" borderId="0" xfId="0" applyFont="1" applyFill="1" applyAlignment="1">
      <alignment wrapText="1"/>
    </xf>
    <xf numFmtId="0" fontId="8"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8"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8" fillId="5" borderId="0" xfId="0" applyFont="1" applyFill="1" applyAlignment="1">
      <alignment horizontal="center" vertical="top"/>
    </xf>
    <xf numFmtId="1" fontId="8" fillId="5" borderId="0" xfId="0" applyNumberFormat="1" applyFont="1" applyFill="1" applyAlignment="1">
      <alignment horizontal="center"/>
    </xf>
    <xf numFmtId="0" fontId="8" fillId="4" borderId="0" xfId="0" applyFont="1" applyFill="1" applyAlignment="1">
      <alignment horizontal="center" wrapText="1"/>
    </xf>
    <xf numFmtId="0" fontId="8" fillId="5" borderId="0" xfId="0" applyFont="1" applyFill="1" applyAlignment="1">
      <alignment horizontal="center" wrapText="1"/>
    </xf>
    <xf numFmtId="0" fontId="22" fillId="3" borderId="0" xfId="0" applyFont="1" applyFill="1" applyAlignment="1">
      <alignment vertical="center" wrapText="1" readingOrder="1"/>
    </xf>
    <xf numFmtId="0" fontId="22" fillId="7" borderId="0" xfId="0" applyFont="1" applyFill="1" applyAlignment="1">
      <alignment vertical="center" wrapText="1" readingOrder="1"/>
    </xf>
    <xf numFmtId="0" fontId="24" fillId="0" borderId="0" xfId="0" applyFont="1" applyAlignment="1">
      <alignment wrapText="1"/>
    </xf>
    <xf numFmtId="0" fontId="20" fillId="0" borderId="0" xfId="0" applyFont="1"/>
    <xf numFmtId="0" fontId="39" fillId="3" borderId="0" xfId="0" applyFont="1" applyFill="1" applyAlignment="1">
      <alignment horizontal="center" vertical="center" wrapText="1"/>
    </xf>
    <xf numFmtId="0" fontId="0" fillId="0" borderId="0" xfId="0"/>
    <xf numFmtId="0" fontId="16" fillId="9" borderId="0" xfId="1" applyFont="1" applyFill="1" applyAlignment="1" applyProtection="1">
      <alignment vertical="center" wrapText="1"/>
    </xf>
    <xf numFmtId="0" fontId="38" fillId="41" borderId="7" xfId="0" applyFont="1" applyFill="1" applyBorder="1" applyAlignment="1">
      <alignment horizontal="center" vertical="center" wrapText="1"/>
    </xf>
    <xf numFmtId="0" fontId="16" fillId="0" borderId="0" xfId="1" applyFont="1" applyFill="1" applyAlignment="1" applyProtection="1">
      <alignment horizontal="justify" vertical="center"/>
    </xf>
    <xf numFmtId="0" fontId="16" fillId="0" borderId="0" xfId="1" applyFont="1" applyAlignment="1" applyProtection="1">
      <alignment horizontal="justify" vertical="center"/>
    </xf>
    <xf numFmtId="0" fontId="15" fillId="0" borderId="0" xfId="1" applyFont="1" applyAlignment="1" applyProtection="1">
      <alignment horizontal="justify" vertical="center"/>
    </xf>
    <xf numFmtId="0" fontId="14" fillId="0" borderId="0" xfId="1" applyFill="1" applyAlignment="1">
      <alignment wrapText="1"/>
    </xf>
    <xf numFmtId="0" fontId="16" fillId="0" borderId="0" xfId="1" applyFont="1" applyAlignment="1" applyProtection="1">
      <alignment vertical="center"/>
    </xf>
    <xf numFmtId="0" fontId="15" fillId="9" borderId="0" xfId="1" applyFont="1" applyFill="1" applyAlignment="1" applyProtection="1">
      <alignment horizontal="justify" vertical="center"/>
    </xf>
    <xf numFmtId="165" fontId="22" fillId="3" borderId="0" xfId="2" applyFont="1" applyFill="1" applyBorder="1" applyAlignment="1" applyProtection="1">
      <alignment horizontal="center" vertical="center" wrapText="1" readingOrder="1"/>
    </xf>
    <xf numFmtId="165" fontId="22" fillId="0" borderId="0" xfId="2" applyFont="1" applyFill="1" applyBorder="1" applyAlignment="1" applyProtection="1">
      <alignment horizontal="center" vertical="center" wrapText="1" readingOrder="1"/>
    </xf>
    <xf numFmtId="165" fontId="22" fillId="7" borderId="0" xfId="2" applyFont="1" applyFill="1" applyBorder="1" applyAlignment="1" applyProtection="1">
      <alignment horizontal="center" vertical="center" wrapText="1" readingOrder="1"/>
    </xf>
    <xf numFmtId="164" fontId="25" fillId="0" borderId="4" xfId="2" applyNumberFormat="1" applyFont="1" applyFill="1" applyBorder="1" applyAlignment="1" applyProtection="1">
      <alignment vertical="center" wrapText="1" readingOrder="1"/>
    </xf>
    <xf numFmtId="0" fontId="19" fillId="0" borderId="5" xfId="2" applyNumberFormat="1" applyFont="1" applyFill="1" applyBorder="1" applyAlignment="1" applyProtection="1">
      <alignment horizontal="center" vertical="center" wrapText="1" readingOrder="1"/>
    </xf>
    <xf numFmtId="164" fontId="25" fillId="0" borderId="0" xfId="2" applyNumberFormat="1" applyFont="1" applyFill="1" applyBorder="1" applyAlignment="1" applyProtection="1">
      <alignment vertical="center" wrapText="1" readingOrder="1"/>
    </xf>
    <xf numFmtId="0" fontId="19" fillId="0" borderId="0" xfId="2" applyNumberFormat="1" applyFont="1" applyFill="1" applyBorder="1" applyAlignment="1" applyProtection="1">
      <alignment horizontal="center" vertical="center" wrapText="1" readingOrder="1"/>
    </xf>
    <xf numFmtId="164" fontId="35" fillId="0" borderId="4" xfId="2" applyNumberFormat="1" applyFont="1" applyFill="1" applyBorder="1" applyAlignment="1" applyProtection="1">
      <alignment vertical="center" wrapText="1" readingOrder="1"/>
    </xf>
    <xf numFmtId="0" fontId="36" fillId="0" borderId="5" xfId="2" applyNumberFormat="1" applyFont="1" applyFill="1" applyBorder="1" applyAlignment="1" applyProtection="1">
      <alignment horizontal="center" vertical="center" wrapText="1" readingOrder="1"/>
    </xf>
    <xf numFmtId="165" fontId="21" fillId="0" borderId="0" xfId="2" applyFont="1" applyFill="1" applyBorder="1" applyAlignment="1" applyProtection="1">
      <alignment vertical="center" wrapText="1" readingOrder="1"/>
    </xf>
    <xf numFmtId="167" fontId="19" fillId="41" borderId="3" xfId="0" applyNumberFormat="1" applyFont="1" applyFill="1" applyBorder="1" applyAlignment="1" applyProtection="1">
      <alignment vertical="center"/>
      <protection locked="0"/>
    </xf>
    <xf numFmtId="164" fontId="19" fillId="41" borderId="4" xfId="0" applyNumberFormat="1" applyFont="1" applyFill="1" applyBorder="1" applyAlignment="1" applyProtection="1">
      <alignment vertical="center" wrapText="1"/>
      <protection locked="0"/>
    </xf>
    <xf numFmtId="0" fontId="19" fillId="41" borderId="4" xfId="0" applyFont="1" applyFill="1" applyBorder="1" applyAlignment="1" applyProtection="1">
      <alignment vertical="center" wrapText="1"/>
      <protection locked="0"/>
    </xf>
    <xf numFmtId="0" fontId="19" fillId="41" borderId="5" xfId="0" applyFont="1" applyFill="1" applyBorder="1" applyAlignment="1" applyProtection="1">
      <alignment vertical="center" wrapText="1"/>
      <protection locked="0"/>
    </xf>
    <xf numFmtId="0" fontId="0" fillId="0" borderId="0" xfId="0" applyAlignment="1" applyProtection="1">
      <alignment wrapText="1"/>
      <protection locked="0"/>
    </xf>
    <xf numFmtId="167" fontId="19" fillId="41" borderId="3" xfId="0" applyNumberFormat="1" applyFont="1" applyFill="1" applyBorder="1" applyAlignment="1" applyProtection="1">
      <alignment vertical="center" wrapText="1"/>
      <protection locked="0"/>
    </xf>
    <xf numFmtId="167" fontId="19" fillId="42" borderId="3" xfId="0" applyNumberFormat="1" applyFont="1" applyFill="1" applyBorder="1" applyAlignment="1" applyProtection="1">
      <alignment vertical="center" wrapText="1"/>
      <protection locked="0"/>
    </xf>
    <xf numFmtId="164" fontId="19" fillId="42" borderId="4" xfId="0" applyNumberFormat="1" applyFont="1" applyFill="1" applyBorder="1" applyAlignment="1" applyProtection="1">
      <alignment vertical="center" wrapText="1"/>
      <protection locked="0"/>
    </xf>
    <xf numFmtId="0" fontId="0" fillId="42" borderId="4" xfId="0" applyFill="1" applyBorder="1" applyAlignment="1" applyProtection="1">
      <alignment vertical="center" wrapText="1"/>
      <protection locked="0"/>
    </xf>
    <xf numFmtId="0" fontId="0" fillId="42" borderId="5" xfId="0" applyFill="1" applyBorder="1" applyAlignment="1" applyProtection="1">
      <alignment vertical="center" wrapText="1"/>
      <protection locked="0"/>
    </xf>
    <xf numFmtId="0" fontId="0" fillId="41" borderId="4" xfId="0" applyFill="1" applyBorder="1" applyAlignment="1" applyProtection="1">
      <alignment vertical="center" wrapText="1"/>
      <protection locked="0"/>
    </xf>
    <xf numFmtId="0" fontId="0" fillId="41" borderId="5" xfId="0" applyFill="1" applyBorder="1" applyAlignment="1" applyProtection="1">
      <alignment vertical="center" wrapText="1"/>
      <protection locked="0"/>
    </xf>
    <xf numFmtId="0" fontId="24" fillId="3" borderId="0" xfId="0" applyFont="1" applyFill="1" applyAlignment="1">
      <alignment horizontal="left" vertical="center" wrapText="1"/>
    </xf>
    <xf numFmtId="167" fontId="19" fillId="42" borderId="3" xfId="0" applyNumberFormat="1" applyFont="1" applyFill="1" applyBorder="1" applyAlignment="1" applyProtection="1">
      <alignment vertical="center"/>
      <protection locked="0"/>
    </xf>
    <xf numFmtId="0" fontId="19" fillId="42" borderId="4" xfId="0" applyFont="1" applyFill="1" applyBorder="1" applyAlignment="1" applyProtection="1">
      <alignment horizontal="left" vertical="center" wrapText="1"/>
      <protection locked="0"/>
    </xf>
    <xf numFmtId="164" fontId="19" fillId="42" borderId="4" xfId="0" applyNumberFormat="1" applyFont="1" applyFill="1" applyBorder="1" applyAlignment="1" applyProtection="1">
      <alignment horizontal="right" vertical="center" wrapText="1"/>
      <protection locked="0"/>
    </xf>
    <xf numFmtId="0" fontId="0" fillId="41" borderId="4" xfId="0" applyFill="1" applyBorder="1" applyAlignment="1" applyProtection="1">
      <alignment horizontal="left" vertical="center" wrapText="1"/>
      <protection locked="0"/>
    </xf>
    <xf numFmtId="0" fontId="19" fillId="41" borderId="4" xfId="0" applyFont="1" applyFill="1" applyBorder="1" applyAlignment="1" applyProtection="1">
      <alignment horizontal="left" vertical="center" wrapText="1"/>
      <protection locked="0"/>
    </xf>
    <xf numFmtId="164" fontId="19" fillId="41" borderId="4" xfId="0" applyNumberFormat="1" applyFont="1" applyFill="1" applyBorder="1" applyAlignment="1" applyProtection="1">
      <alignment horizontal="right" vertical="center" wrapText="1"/>
      <protection locked="0"/>
    </xf>
    <xf numFmtId="0" fontId="0" fillId="41" borderId="5" xfId="0" applyFill="1" applyBorder="1" applyAlignment="1" applyProtection="1">
      <alignment horizontal="left" vertical="center" wrapText="1"/>
      <protection locked="0"/>
    </xf>
    <xf numFmtId="0" fontId="23" fillId="3" borderId="0" xfId="0" applyFont="1" applyFill="1" applyAlignment="1">
      <alignment horizontal="left" vertical="center" readingOrder="1"/>
    </xf>
    <xf numFmtId="166" fontId="23" fillId="3" borderId="0" xfId="0" applyNumberFormat="1" applyFont="1" applyFill="1" applyAlignment="1">
      <alignment horizontal="left" vertical="center" wrapText="1"/>
    </xf>
    <xf numFmtId="1" fontId="23" fillId="3" borderId="0" xfId="0" applyNumberFormat="1" applyFont="1" applyFill="1" applyAlignment="1">
      <alignment horizontal="center" vertical="center" wrapText="1"/>
    </xf>
    <xf numFmtId="166" fontId="39" fillId="3" borderId="0" xfId="0" applyNumberFormat="1" applyFont="1" applyFill="1" applyAlignment="1">
      <alignment horizontal="center" vertical="center" wrapText="1"/>
    </xf>
    <xf numFmtId="167" fontId="19" fillId="41" borderId="3" xfId="0" applyNumberFormat="1" applyFont="1" applyFill="1" applyBorder="1" applyAlignment="1" applyProtection="1">
      <alignment horizontal="right" vertical="center"/>
      <protection locked="0"/>
    </xf>
    <xf numFmtId="0" fontId="0" fillId="0" borderId="0" xfId="0"/>
    <xf numFmtId="0" fontId="0" fillId="0" borderId="0" xfId="0"/>
    <xf numFmtId="0" fontId="0" fillId="0" borderId="0" xfId="0"/>
    <xf numFmtId="0" fontId="61" fillId="0" borderId="0" xfId="0" applyFont="1" applyAlignment="1">
      <alignment vertical="center"/>
    </xf>
    <xf numFmtId="0" fontId="0" fillId="0" borderId="0" xfId="0"/>
    <xf numFmtId="4" fontId="0" fillId="0" borderId="0" xfId="0" applyNumberFormat="1" applyAlignment="1">
      <alignment wrapText="1"/>
    </xf>
    <xf numFmtId="0" fontId="18" fillId="41" borderId="2" xfId="0" applyFont="1" applyFill="1" applyBorder="1" applyAlignment="1" applyProtection="1">
      <alignment horizontal="left" vertical="center" wrapText="1" readingOrder="1"/>
      <protection locked="0"/>
    </xf>
    <xf numFmtId="0" fontId="19" fillId="0" borderId="0" xfId="0" applyFont="1" applyAlignment="1">
      <alignment horizontal="center" vertical="center" wrapText="1" readingOrder="1"/>
    </xf>
    <xf numFmtId="0" fontId="26" fillId="2" borderId="0" xfId="0" applyFont="1" applyFill="1" applyAlignment="1">
      <alignment horizontal="center" vertical="center"/>
    </xf>
    <xf numFmtId="0" fontId="59" fillId="41" borderId="2" xfId="0" applyFont="1" applyFill="1" applyBorder="1" applyAlignment="1" applyProtection="1">
      <alignment horizontal="left" vertical="center" wrapText="1" readingOrder="1"/>
      <protection locked="0"/>
    </xf>
    <xf numFmtId="167" fontId="59" fillId="41" borderId="2" xfId="0" applyNumberFormat="1" applyFont="1" applyFill="1" applyBorder="1" applyAlignment="1" applyProtection="1">
      <alignment horizontal="left" vertical="center" wrapText="1" readingOrder="1"/>
      <protection locked="0"/>
    </xf>
    <xf numFmtId="0" fontId="17" fillId="0" borderId="6" xfId="0" applyFont="1" applyBorder="1" applyAlignment="1">
      <alignment horizontal="left" vertical="center"/>
    </xf>
    <xf numFmtId="167" fontId="17" fillId="0" borderId="2" xfId="0" applyNumberFormat="1" applyFont="1" applyBorder="1" applyAlignment="1">
      <alignment horizontal="left" vertical="center" wrapText="1" readingOrder="1"/>
    </xf>
    <xf numFmtId="0" fontId="39" fillId="3" borderId="0" xfId="0" applyFont="1" applyFill="1" applyAlignment="1">
      <alignment horizontal="center" vertical="center" wrapText="1"/>
    </xf>
    <xf numFmtId="0" fontId="22" fillId="3" borderId="0" xfId="0" applyFont="1" applyFill="1" applyAlignment="1">
      <alignment horizontal="center" vertical="center" wrapText="1" readingOrder="1"/>
    </xf>
    <xf numFmtId="0" fontId="7" fillId="0" borderId="1" xfId="0" applyFont="1" applyBorder="1" applyAlignment="1">
      <alignment horizontal="center" vertical="center" wrapText="1" readingOrder="1"/>
    </xf>
    <xf numFmtId="0" fontId="7" fillId="0" borderId="0" xfId="0" applyFont="1" applyAlignment="1">
      <alignment horizontal="center"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24" fillId="3" borderId="0" xfId="0" applyFont="1" applyFill="1" applyAlignment="1">
      <alignment horizontal="center" vertical="center" wrapText="1" readingOrder="1"/>
    </xf>
    <xf numFmtId="0" fontId="7" fillId="0" borderId="0" xfId="0" applyFont="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cellXfs>
  <cellStyles count="69">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47" xr:uid="{825F38EE-0174-4CF3-91AF-C245AECACD9F}"/>
    <cellStyle name="60% - Accent2 2" xfId="48" xr:uid="{D9A82FBC-178F-41C2-9E53-1C90A02B0E82}"/>
    <cellStyle name="60% - Accent3 2" xfId="49" xr:uid="{730DD201-ECA8-4619-A76B-D7BC8C6013E9}"/>
    <cellStyle name="60% - Accent4 2" xfId="50" xr:uid="{00C7E43F-55DB-43F3-8899-9FA1D9AAA342}"/>
    <cellStyle name="60% - Accent5 2" xfId="51" xr:uid="{C10F7C86-6AD5-495C-96BA-EA11238E2687}"/>
    <cellStyle name="60% - Accent6 2" xfId="52" xr:uid="{9D70AAA0-F7DC-4E75-8826-26E224ABAB15}"/>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3" xr:uid="{4A237A49-6851-4B8B-93C3-545B00F87621}"/>
    <cellStyle name="Comma 2 2" xfId="43" xr:uid="{AFC30815-BE4C-4FB9-9CCC-9D8AAE7D8872}"/>
    <cellStyle name="Comma 3" xfId="56" xr:uid="{5280C8B7-BBD6-4639-BA83-2E34B6C2185F}"/>
    <cellStyle name="Comma 4" xfId="59" xr:uid="{46BD0BAB-BFCD-4A08-814F-BA712BD17B43}"/>
    <cellStyle name="Comma 5" xfId="62" xr:uid="{095B24A4-A471-4CCA-9AFC-7945962EFB19}"/>
    <cellStyle name="Currency" xfId="2" builtinId="4"/>
    <cellStyle name="Currency 2" xfId="5" xr:uid="{C88967A6-FAE3-467C-8061-AF7BD3EC202C}"/>
    <cellStyle name="Currency 2 2" xfId="57" xr:uid="{37E3CB9C-99F4-4216-ADF2-EEF4EFFF4694}"/>
    <cellStyle name="Currency 3" xfId="60" xr:uid="{A849144C-DF02-428A-9452-3A714E40B50B}"/>
    <cellStyle name="Currency 4" xfId="63" xr:uid="{1F6723EC-B493-4CD0-BD6E-FC9A988C4009}"/>
    <cellStyle name="Currency 5" xfId="65" xr:uid="{841CB909-F230-4040-B697-B1262EB09BAF}"/>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1" builtinId="8"/>
    <cellStyle name="Input" xfId="17" builtinId="20" customBuiltin="1"/>
    <cellStyle name="Linked Cell" xfId="20" builtinId="24" customBuiltin="1"/>
    <cellStyle name="Neutral 2" xfId="46" xr:uid="{BE386268-F1BC-40FF-B18E-E54A7A3A1C9A}"/>
    <cellStyle name="Normal" xfId="0" builtinId="0"/>
    <cellStyle name="Normal 2" xfId="6" xr:uid="{3B8304E6-B120-40C4-989D-B3A7FCC7F512}"/>
    <cellStyle name="Normal 2 2" xfId="4" xr:uid="{D578D802-9E50-4108-86B1-6834B65FCFB6}"/>
    <cellStyle name="Normal 2 2 2" xfId="8" xr:uid="{69EF7FBA-655C-48C5-9A5A-2968E16AD0A8}"/>
    <cellStyle name="Normal 2 2 3" xfId="45" xr:uid="{A8E978D4-A835-4162-802A-43C1DAECFD23}"/>
    <cellStyle name="Normal 2 3" xfId="44" xr:uid="{ACCEE769-E16B-49B5-A241-CE24297DE1C2}"/>
    <cellStyle name="Normal 3" xfId="9" xr:uid="{684C44D6-30D1-4505-BA98-5B624689D5C4}"/>
    <cellStyle name="Normal 4" xfId="53" xr:uid="{61FF3F86-9144-420E-ACD2-4E20A2F2C63C}"/>
    <cellStyle name="Normal 4 2" xfId="61" xr:uid="{14F6C2C1-6A4C-4A8C-89C1-493C3D79C3DE}"/>
    <cellStyle name="Normal 4 3" xfId="64" xr:uid="{D94744D0-8B22-434B-BF5C-A9A02CA40881}"/>
    <cellStyle name="Normal 5" xfId="66" xr:uid="{AD166151-9CD1-4EAA-8DA7-20A6E6FF9ECD}"/>
    <cellStyle name="Normal 6" xfId="67" xr:uid="{ED37DAEE-4799-40A9-B689-8B76F926854F}"/>
    <cellStyle name="Normal 7" xfId="7" xr:uid="{142AE15D-9034-4EB6-B298-09A48DD7850F}"/>
    <cellStyle name="Normal 8" xfId="68" xr:uid="{339C4961-C31A-4D0E-9CCD-18FF17BB8DC6}"/>
    <cellStyle name="Note 2" xfId="55" xr:uid="{E91FB891-EAC5-4A0F-A177-4A1E89B1CE71}"/>
    <cellStyle name="Output" xfId="18" builtinId="21" customBuiltin="1"/>
    <cellStyle name="Title" xfId="10" builtinId="15" customBuiltin="1"/>
    <cellStyle name="Title 2" xfId="58" xr:uid="{126E5CD9-F73E-4371-8D63-EAEF9819761F}"/>
    <cellStyle name="Title 3" xfId="54" xr:uid="{D4BD8A7D-4672-4893-8752-C025B8B6D5DD}"/>
    <cellStyle name="Total" xfId="24" builtinId="25" customBuiltin="1"/>
    <cellStyle name="Warning Text" xfId="22" builtinId="11" customBuiltin="1"/>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00FF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5498-9F88-426D-8618-3710141A12AD}">
  <sheetPr>
    <tabColor rgb="FFFFFF00"/>
  </sheetPr>
  <dimension ref="A1:B61"/>
  <sheetViews>
    <sheetView topLeftCell="A43" zoomScaleNormal="100" workbookViewId="0">
      <selection activeCell="A32" sqref="A32"/>
    </sheetView>
  </sheetViews>
  <sheetFormatPr defaultColWidth="0" defaultRowHeight="14.25" zeroHeight="1" x14ac:dyDescent="0.2"/>
  <cols>
    <col min="1" max="1" width="219.28515625" style="39" customWidth="1"/>
    <col min="2" max="2" width="33.28515625" style="38" customWidth="1"/>
    <col min="3" max="16384" width="8.7109375" style="80" hidden="1"/>
  </cols>
  <sheetData>
    <row r="1" spans="1:2" ht="23.25" customHeight="1" x14ac:dyDescent="0.2">
      <c r="A1" s="37" t="s">
        <v>79</v>
      </c>
    </row>
    <row r="2" spans="1:2" ht="33" customHeight="1" x14ac:dyDescent="0.2">
      <c r="A2" s="81" t="s">
        <v>162</v>
      </c>
    </row>
    <row r="3" spans="1:2" ht="17.25" customHeight="1" x14ac:dyDescent="0.2"/>
    <row r="4" spans="1:2" ht="23.25" customHeight="1" x14ac:dyDescent="0.2">
      <c r="A4" s="82" t="s">
        <v>163</v>
      </c>
    </row>
    <row r="5" spans="1:2" ht="17.25" customHeight="1" x14ac:dyDescent="0.2"/>
    <row r="6" spans="1:2" ht="23.25" customHeight="1" x14ac:dyDescent="0.2">
      <c r="A6" s="40" t="s">
        <v>14</v>
      </c>
    </row>
    <row r="7" spans="1:2" ht="17.25" customHeight="1" x14ac:dyDescent="0.2">
      <c r="A7" s="41" t="s">
        <v>16</v>
      </c>
    </row>
    <row r="8" spans="1:2" ht="17.25" customHeight="1" x14ac:dyDescent="0.2">
      <c r="A8" s="41" t="s">
        <v>80</v>
      </c>
    </row>
    <row r="9" spans="1:2" ht="17.25" customHeight="1" x14ac:dyDescent="0.2">
      <c r="A9" s="41"/>
    </row>
    <row r="10" spans="1:2" ht="23.25" customHeight="1" x14ac:dyDescent="0.2">
      <c r="A10" s="40" t="s">
        <v>17</v>
      </c>
      <c r="B10" s="57" t="s">
        <v>109</v>
      </c>
    </row>
    <row r="11" spans="1:2" ht="17.25" customHeight="1" x14ac:dyDescent="0.2">
      <c r="A11" s="42" t="s">
        <v>27</v>
      </c>
    </row>
    <row r="12" spans="1:2" ht="17.25" customHeight="1" x14ac:dyDescent="0.2">
      <c r="A12" s="41" t="s">
        <v>18</v>
      </c>
    </row>
    <row r="13" spans="1:2" ht="17.25" customHeight="1" x14ac:dyDescent="0.2">
      <c r="A13" s="41" t="s">
        <v>19</v>
      </c>
    </row>
    <row r="14" spans="1:2" ht="17.25" customHeight="1" x14ac:dyDescent="0.2">
      <c r="A14" s="43" t="s">
        <v>20</v>
      </c>
    </row>
    <row r="15" spans="1:2" ht="17.25" customHeight="1" x14ac:dyDescent="0.2">
      <c r="A15" s="41" t="s">
        <v>21</v>
      </c>
    </row>
    <row r="16" spans="1:2" ht="17.25" customHeight="1" x14ac:dyDescent="0.2">
      <c r="A16" s="41"/>
    </row>
    <row r="17" spans="1:1" ht="23.25" customHeight="1" x14ac:dyDescent="0.2">
      <c r="A17" s="40" t="s">
        <v>22</v>
      </c>
    </row>
    <row r="18" spans="1:1" ht="17.25" customHeight="1" x14ac:dyDescent="0.2">
      <c r="A18" s="43" t="s">
        <v>10</v>
      </c>
    </row>
    <row r="19" spans="1:1" ht="17.25" customHeight="1" x14ac:dyDescent="0.2">
      <c r="A19" s="43" t="s">
        <v>26</v>
      </c>
    </row>
    <row r="20" spans="1:1" ht="17.25" customHeight="1" x14ac:dyDescent="0.2">
      <c r="A20" s="83" t="s">
        <v>104</v>
      </c>
    </row>
    <row r="21" spans="1:1" ht="17.25" customHeight="1" x14ac:dyDescent="0.2">
      <c r="A21" s="44"/>
    </row>
    <row r="22" spans="1:1" ht="23.25" customHeight="1" x14ac:dyDescent="0.2">
      <c r="A22" s="40" t="s">
        <v>11</v>
      </c>
    </row>
    <row r="23" spans="1:1" ht="17.25" customHeight="1" x14ac:dyDescent="0.2">
      <c r="A23" s="44" t="s">
        <v>78</v>
      </c>
    </row>
    <row r="24" spans="1:1" ht="17.25" customHeight="1" x14ac:dyDescent="0.2">
      <c r="A24" s="44"/>
    </row>
    <row r="25" spans="1:1" ht="23.25" customHeight="1" x14ac:dyDescent="0.2">
      <c r="A25" s="40" t="s">
        <v>51</v>
      </c>
    </row>
    <row r="26" spans="1:1" ht="17.25" customHeight="1" x14ac:dyDescent="0.2">
      <c r="A26" s="45" t="s">
        <v>57</v>
      </c>
    </row>
    <row r="27" spans="1:1" ht="32.25" customHeight="1" x14ac:dyDescent="0.2">
      <c r="A27" s="43" t="s">
        <v>98</v>
      </c>
    </row>
    <row r="28" spans="1:1" ht="17.25" customHeight="1" x14ac:dyDescent="0.2">
      <c r="A28" s="45" t="s">
        <v>52</v>
      </c>
    </row>
    <row r="29" spans="1:1" ht="32.25" customHeight="1" x14ac:dyDescent="0.2">
      <c r="A29" s="43" t="s">
        <v>126</v>
      </c>
    </row>
    <row r="30" spans="1:1" ht="17.25" customHeight="1" x14ac:dyDescent="0.2">
      <c r="A30" s="45" t="s">
        <v>12</v>
      </c>
    </row>
    <row r="31" spans="1:1" ht="17.25" customHeight="1" x14ac:dyDescent="0.2">
      <c r="A31" s="43" t="s">
        <v>53</v>
      </c>
    </row>
    <row r="32" spans="1:1" ht="17.25" customHeight="1" x14ac:dyDescent="0.2">
      <c r="A32" s="45" t="s">
        <v>54</v>
      </c>
    </row>
    <row r="33" spans="1:1" ht="32.25" customHeight="1" x14ac:dyDescent="0.2">
      <c r="A33" s="43" t="s">
        <v>55</v>
      </c>
    </row>
    <row r="34" spans="1:1" ht="32.25" customHeight="1" x14ac:dyDescent="0.2">
      <c r="A34" s="42" t="s">
        <v>23</v>
      </c>
    </row>
    <row r="35" spans="1:1" ht="17.25" customHeight="1" x14ac:dyDescent="0.2">
      <c r="A35" s="45" t="s">
        <v>46</v>
      </c>
    </row>
    <row r="36" spans="1:1" ht="32.25" customHeight="1" x14ac:dyDescent="0.2">
      <c r="A36" s="43" t="s">
        <v>111</v>
      </c>
    </row>
    <row r="37" spans="1:1" ht="32.25" customHeight="1" x14ac:dyDescent="0.2">
      <c r="A37" s="43" t="s">
        <v>25</v>
      </c>
    </row>
    <row r="38" spans="1:1" ht="32.25" customHeight="1" x14ac:dyDescent="0.2">
      <c r="A38" s="43" t="s">
        <v>58</v>
      </c>
    </row>
    <row r="39" spans="1:1" ht="17.25" customHeight="1" x14ac:dyDescent="0.2">
      <c r="A39" s="42"/>
    </row>
    <row r="40" spans="1:1" ht="22.5" customHeight="1" x14ac:dyDescent="0.2">
      <c r="A40" s="40" t="s">
        <v>5</v>
      </c>
    </row>
    <row r="41" spans="1:1" ht="17.25" customHeight="1" x14ac:dyDescent="0.2">
      <c r="A41" s="84" t="s">
        <v>105</v>
      </c>
    </row>
    <row r="42" spans="1:1" ht="17.25" customHeight="1" x14ac:dyDescent="0.2">
      <c r="A42" s="85" t="s">
        <v>65</v>
      </c>
    </row>
    <row r="43" spans="1:1" ht="17.25" customHeight="1" x14ac:dyDescent="0.2">
      <c r="A43" s="44" t="s">
        <v>112</v>
      </c>
    </row>
    <row r="44" spans="1:1" ht="32.25" customHeight="1" x14ac:dyDescent="0.2">
      <c r="A44" s="44" t="s">
        <v>89</v>
      </c>
    </row>
    <row r="45" spans="1:1" ht="32.25" customHeight="1" x14ac:dyDescent="0.2">
      <c r="A45" s="44" t="s">
        <v>66</v>
      </c>
    </row>
    <row r="46" spans="1:1" ht="17.25" customHeight="1" x14ac:dyDescent="0.2">
      <c r="A46" s="46" t="s">
        <v>113</v>
      </c>
    </row>
    <row r="47" spans="1:1" ht="32.25" customHeight="1" x14ac:dyDescent="0.2">
      <c r="A47" s="43" t="s">
        <v>67</v>
      </c>
    </row>
    <row r="48" spans="1:1" ht="32.25" customHeight="1" x14ac:dyDescent="0.2">
      <c r="A48" s="43" t="s">
        <v>59</v>
      </c>
    </row>
    <row r="49" spans="1:1" ht="32.25" customHeight="1" x14ac:dyDescent="0.2">
      <c r="A49" s="44" t="s">
        <v>127</v>
      </c>
    </row>
    <row r="50" spans="1:1" ht="17.25" customHeight="1" x14ac:dyDescent="0.2">
      <c r="A50" s="44" t="s">
        <v>68</v>
      </c>
    </row>
    <row r="51" spans="1:1" ht="17.25" customHeight="1" x14ac:dyDescent="0.2">
      <c r="A51" s="44" t="s">
        <v>24</v>
      </c>
    </row>
    <row r="52" spans="1:1" ht="17.25" customHeight="1" x14ac:dyDescent="0.2">
      <c r="A52" s="44"/>
    </row>
    <row r="53" spans="1:1" ht="22.5" customHeight="1" x14ac:dyDescent="0.2">
      <c r="A53" s="40" t="s">
        <v>56</v>
      </c>
    </row>
    <row r="54" spans="1:1" ht="32.25" customHeight="1" x14ac:dyDescent="0.2">
      <c r="A54" s="86" t="s">
        <v>164</v>
      </c>
    </row>
    <row r="55" spans="1:1" ht="17.25" customHeight="1" x14ac:dyDescent="0.2">
      <c r="A55" s="87" t="s">
        <v>106</v>
      </c>
    </row>
    <row r="56" spans="1:1" ht="17.25" customHeight="1" x14ac:dyDescent="0.2">
      <c r="A56" s="84" t="s">
        <v>72</v>
      </c>
    </row>
    <row r="57" spans="1:1" ht="17.25" customHeight="1" x14ac:dyDescent="0.2">
      <c r="A57" s="83" t="s">
        <v>107</v>
      </c>
    </row>
    <row r="58" spans="1:1" ht="17.25" customHeight="1" x14ac:dyDescent="0.2">
      <c r="A58" s="88" t="s">
        <v>71</v>
      </c>
    </row>
    <row r="59" spans="1:1" x14ac:dyDescent="0.2"/>
    <row r="61" spans="1:1" hidden="1" x14ac:dyDescent="0.2">
      <c r="A61" s="47"/>
    </row>
  </sheetData>
  <hyperlinks>
    <hyperlink ref="A20" r:id="rId1" xr:uid="{B4B3FC0C-01A8-4364-B0DF-9718E5267108}"/>
    <hyperlink ref="A41" r:id="rId2" xr:uid="{0ACF8520-C5A9-4CF9-8777-A458D9FCF355}"/>
    <hyperlink ref="A55" r:id="rId3" xr:uid="{B5E020B7-BD87-4DE4-BD87-C40DC76195D9}"/>
    <hyperlink ref="A56" r:id="rId4" display="mailto:info@data.govt.nz" xr:uid="{76E70DF6-ADB4-4CF1-B434-E3D2CBA0FEC7}"/>
    <hyperlink ref="A58" r:id="rId5" display="http://www.ssc.govt.nz/ce-expenses-disclosure" xr:uid="{54D2A6B6-06C5-4A37-8766-3209E31605FD}"/>
    <hyperlink ref="A57" r:id="rId6" display="They are posted on agency websites and linked to www.data.govt.nz. See: https://www.data.govt.nz/toolkit/how-do-i-add-or-update-our-chief-executive-expenses/" xr:uid="{685DB00C-6AD2-4C3B-BBD2-0F8D0F324401}"/>
    <hyperlink ref="A54" r:id="rId7" display="http://www.ssc.govt.nz/assets/Legacy/resources/Chief-Executive-Expense-Disclosure-Guide.pdf" xr:uid="{00734D98-40AB-4F4F-B877-FFFE9EDE0ECB}"/>
    <hyperlink ref="A2" r:id="rId8" display="http://www.ssc.govt.nz/assets/Legacy/resources/Chief-Executive-Expense-Disclosure-Guide.pdf" xr:uid="{C2A33BF7-4B32-416B-A678-63B3943650EB}"/>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7FE7-8FCF-4BB2-BEB9-63CBA9378AAF}">
  <sheetPr>
    <tabColor theme="3" tint="0.39997558519241921"/>
    <pageSetUpPr fitToPage="1"/>
  </sheetPr>
  <dimension ref="A1:K61"/>
  <sheetViews>
    <sheetView tabSelected="1" zoomScaleNormal="100" workbookViewId="0">
      <selection activeCell="G14" sqref="G14"/>
    </sheetView>
  </sheetViews>
  <sheetFormatPr defaultColWidth="0" defaultRowHeight="12.75" zeroHeight="1" x14ac:dyDescent="0.2"/>
  <cols>
    <col min="1" max="1" width="33.28515625" style="80" customWidth="1"/>
    <col min="2" max="2" width="21.5703125" style="80" customWidth="1"/>
    <col min="3" max="3" width="33.5703125" style="80" customWidth="1"/>
    <col min="4" max="4" width="4.42578125" style="80" customWidth="1"/>
    <col min="5" max="5" width="29" style="80" customWidth="1"/>
    <col min="6" max="6" width="8.5703125" style="80" bestFit="1" customWidth="1"/>
    <col min="7" max="7" width="42" style="80" customWidth="1"/>
    <col min="8" max="11" width="9.140625" style="80" hidden="1" customWidth="1"/>
    <col min="12" max="16384" width="9.140625" style="80" hidden="1"/>
  </cols>
  <sheetData>
    <row r="1" spans="1:11" ht="26.25" customHeight="1" x14ac:dyDescent="0.2">
      <c r="A1" s="132" t="s">
        <v>141</v>
      </c>
      <c r="B1" s="132"/>
      <c r="C1" s="132"/>
      <c r="D1" s="132"/>
      <c r="E1" s="132"/>
      <c r="F1" s="132"/>
      <c r="G1" s="16"/>
      <c r="H1" s="16"/>
      <c r="I1" s="16"/>
      <c r="J1" s="16"/>
      <c r="K1" s="16"/>
    </row>
    <row r="2" spans="1:11" ht="21" customHeight="1" x14ac:dyDescent="0.2">
      <c r="A2" s="2" t="s">
        <v>2</v>
      </c>
      <c r="B2" s="133" t="s">
        <v>142</v>
      </c>
      <c r="C2" s="133"/>
      <c r="D2" s="133"/>
      <c r="E2" s="133"/>
      <c r="F2" s="133"/>
      <c r="G2" s="16"/>
      <c r="H2" s="16"/>
      <c r="I2" s="16"/>
      <c r="J2" s="16"/>
      <c r="K2" s="16"/>
    </row>
    <row r="3" spans="1:11" ht="21" customHeight="1" x14ac:dyDescent="0.2">
      <c r="A3" s="2" t="s">
        <v>3</v>
      </c>
      <c r="B3" s="133" t="s">
        <v>143</v>
      </c>
      <c r="C3" s="133"/>
      <c r="D3" s="133"/>
      <c r="E3" s="133"/>
      <c r="F3" s="133"/>
      <c r="G3" s="16"/>
      <c r="H3" s="16"/>
      <c r="I3" s="16"/>
      <c r="J3" s="16"/>
      <c r="K3" s="16"/>
    </row>
    <row r="4" spans="1:11" ht="21" customHeight="1" x14ac:dyDescent="0.2">
      <c r="A4" s="2" t="s">
        <v>74</v>
      </c>
      <c r="B4" s="134">
        <v>44013</v>
      </c>
      <c r="C4" s="134"/>
      <c r="D4" s="134"/>
      <c r="E4" s="134"/>
      <c r="F4" s="134"/>
      <c r="G4" s="16"/>
      <c r="H4" s="16"/>
      <c r="I4" s="16"/>
      <c r="J4" s="16"/>
      <c r="K4" s="16"/>
    </row>
    <row r="5" spans="1:11" ht="21" customHeight="1" x14ac:dyDescent="0.2">
      <c r="A5" s="2" t="s">
        <v>75</v>
      </c>
      <c r="B5" s="134">
        <v>44377</v>
      </c>
      <c r="C5" s="134"/>
      <c r="D5" s="134"/>
      <c r="E5" s="134"/>
      <c r="F5" s="134"/>
      <c r="G5" s="16"/>
      <c r="H5" s="16"/>
      <c r="I5" s="16"/>
      <c r="J5" s="16"/>
      <c r="K5" s="16"/>
    </row>
    <row r="6" spans="1:11" ht="21" customHeight="1" x14ac:dyDescent="0.2">
      <c r="A6" s="2" t="s">
        <v>90</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2"/>
      <c r="H6" s="16"/>
      <c r="I6" s="16"/>
      <c r="J6" s="16"/>
      <c r="K6" s="16"/>
    </row>
    <row r="7" spans="1:11" ht="21" customHeight="1" x14ac:dyDescent="0.2">
      <c r="A7" s="2" t="s">
        <v>144</v>
      </c>
      <c r="B7" s="130" t="s">
        <v>60</v>
      </c>
      <c r="C7" s="130"/>
      <c r="D7" s="130"/>
      <c r="E7" s="130"/>
      <c r="F7" s="130"/>
      <c r="G7" s="22"/>
      <c r="H7" s="16"/>
      <c r="I7" s="16"/>
      <c r="J7" s="16"/>
      <c r="K7" s="16"/>
    </row>
    <row r="8" spans="1:11" ht="21" customHeight="1" x14ac:dyDescent="0.2">
      <c r="A8" s="2" t="s">
        <v>175</v>
      </c>
      <c r="B8" s="130" t="s">
        <v>267</v>
      </c>
      <c r="C8" s="130"/>
      <c r="D8" s="130"/>
      <c r="E8" s="130"/>
      <c r="F8" s="130"/>
      <c r="G8" s="22"/>
      <c r="H8" s="16"/>
      <c r="I8" s="16"/>
      <c r="J8" s="16"/>
      <c r="K8" s="16"/>
    </row>
    <row r="9" spans="1:11" ht="38.25" customHeight="1" x14ac:dyDescent="0.2">
      <c r="A9" s="131" t="s">
        <v>166</v>
      </c>
      <c r="B9" s="131"/>
      <c r="C9" s="131"/>
      <c r="D9" s="131"/>
      <c r="E9" s="131"/>
      <c r="F9" s="131"/>
      <c r="G9" s="22"/>
      <c r="H9" s="16"/>
      <c r="I9" s="16"/>
      <c r="J9" s="16"/>
      <c r="K9" s="16"/>
    </row>
    <row r="10" spans="1:11" s="78" customFormat="1" ht="36" customHeight="1" x14ac:dyDescent="0.2">
      <c r="A10" s="75" t="s">
        <v>47</v>
      </c>
      <c r="B10" s="89" t="s">
        <v>31</v>
      </c>
      <c r="C10" s="89" t="s">
        <v>62</v>
      </c>
      <c r="D10" s="90"/>
      <c r="E10" s="76" t="s">
        <v>46</v>
      </c>
      <c r="F10" s="91" t="s">
        <v>69</v>
      </c>
      <c r="G10" s="77"/>
      <c r="H10" s="77"/>
      <c r="I10" s="77"/>
      <c r="J10" s="77"/>
      <c r="K10" s="77"/>
    </row>
    <row r="11" spans="1:11" ht="27.75" customHeight="1" x14ac:dyDescent="0.2">
      <c r="A11" s="7" t="s">
        <v>77</v>
      </c>
      <c r="B11" s="92">
        <f>B15+B16+B17</f>
        <v>4690.8266666666668</v>
      </c>
      <c r="C11" s="93" t="str">
        <f>IF(Travel!B6="",A34,Travel!B6)</f>
        <v>Figures exclude GST</v>
      </c>
      <c r="D11" s="5"/>
      <c r="E11" s="7" t="s">
        <v>85</v>
      </c>
      <c r="F11" s="32">
        <f>'Gifts and benefits'!C17</f>
        <v>1</v>
      </c>
      <c r="G11" s="28"/>
      <c r="H11" s="28"/>
      <c r="I11" s="28"/>
      <c r="J11" s="28"/>
      <c r="K11" s="28"/>
    </row>
    <row r="12" spans="1:11" ht="27.75" customHeight="1" x14ac:dyDescent="0.2">
      <c r="A12" s="7" t="s">
        <v>12</v>
      </c>
      <c r="B12" s="92">
        <f>Hospitality!B21</f>
        <v>255.74000000000004</v>
      </c>
      <c r="C12" s="93" t="str">
        <f>IF(Hospitality!B6="",A34,Hospitality!B6)</f>
        <v>Figures exclude GST</v>
      </c>
      <c r="D12" s="5"/>
      <c r="E12" s="7" t="s">
        <v>86</v>
      </c>
      <c r="F12" s="32">
        <f>'Gifts and benefits'!C18</f>
        <v>1</v>
      </c>
      <c r="G12" s="28"/>
      <c r="H12" s="28"/>
      <c r="I12" s="28"/>
      <c r="J12" s="28"/>
      <c r="K12" s="28"/>
    </row>
    <row r="13" spans="1:11" ht="27.75" customHeight="1" x14ac:dyDescent="0.2">
      <c r="A13" s="7" t="s">
        <v>30</v>
      </c>
      <c r="B13" s="92">
        <f>'All other expenses'!B32</f>
        <v>14435.42</v>
      </c>
      <c r="C13" s="93" t="str">
        <f>IF('All other expenses'!B6="",A34,'All other expenses'!B6)</f>
        <v>Figures exclude GST</v>
      </c>
      <c r="D13" s="5"/>
      <c r="E13" s="7" t="s">
        <v>87</v>
      </c>
      <c r="F13" s="32">
        <f>'Gifts and benefits'!C19</f>
        <v>0</v>
      </c>
      <c r="G13" s="16"/>
      <c r="H13" s="16"/>
      <c r="I13" s="16"/>
      <c r="J13" s="16"/>
      <c r="K13" s="16"/>
    </row>
    <row r="14" spans="1:11" ht="12.75" customHeight="1" x14ac:dyDescent="0.2">
      <c r="A14" s="6"/>
      <c r="B14" s="94"/>
      <c r="C14" s="95"/>
      <c r="D14" s="33"/>
      <c r="E14" s="5"/>
      <c r="F14" s="34"/>
      <c r="G14" s="16"/>
      <c r="H14" s="16"/>
      <c r="I14" s="16"/>
      <c r="J14" s="16"/>
      <c r="K14" s="16"/>
    </row>
    <row r="15" spans="1:11" ht="27.75" customHeight="1" x14ac:dyDescent="0.2">
      <c r="A15" s="8" t="s">
        <v>44</v>
      </c>
      <c r="B15" s="96">
        <f>Travel!B15</f>
        <v>-1743.1200000000001</v>
      </c>
      <c r="C15" s="97" t="str">
        <f>C11</f>
        <v>Figures exclude GST</v>
      </c>
      <c r="D15" s="5"/>
      <c r="E15" s="5"/>
      <c r="F15" s="34"/>
      <c r="G15" s="16"/>
      <c r="H15" s="16"/>
      <c r="I15" s="16"/>
      <c r="J15" s="16"/>
      <c r="K15" s="16"/>
    </row>
    <row r="16" spans="1:11" ht="27.75" customHeight="1" x14ac:dyDescent="0.2">
      <c r="A16" s="8" t="s">
        <v>81</v>
      </c>
      <c r="B16" s="96">
        <f>Travel!B64</f>
        <v>6393.8666666666668</v>
      </c>
      <c r="C16" s="97" t="str">
        <f>C11</f>
        <v>Figures exclude GST</v>
      </c>
      <c r="D16" s="98"/>
      <c r="E16" s="5"/>
      <c r="F16" s="35"/>
      <c r="G16" s="16"/>
      <c r="H16" s="16"/>
      <c r="I16" s="16"/>
      <c r="J16" s="16"/>
      <c r="K16" s="16"/>
    </row>
    <row r="17" spans="1:11" ht="27.75" customHeight="1" x14ac:dyDescent="0.2">
      <c r="A17" s="8" t="s">
        <v>45</v>
      </c>
      <c r="B17" s="96">
        <f>Travel!B71</f>
        <v>40.08</v>
      </c>
      <c r="C17" s="97" t="str">
        <f>C11</f>
        <v>Figures exclude GST</v>
      </c>
      <c r="D17" s="5"/>
      <c r="E17" s="5"/>
      <c r="F17" s="35"/>
      <c r="G17" s="16"/>
      <c r="H17" s="16"/>
      <c r="I17" s="16"/>
      <c r="J17" s="16"/>
      <c r="K17" s="16"/>
    </row>
    <row r="18" spans="1:11" ht="27.75" customHeight="1" x14ac:dyDescent="0.2">
      <c r="A18" s="16"/>
      <c r="B18" s="18"/>
      <c r="C18" s="16"/>
      <c r="D18" s="4"/>
      <c r="E18" s="4"/>
      <c r="F18" s="27"/>
      <c r="G18" s="16"/>
      <c r="H18" s="16"/>
      <c r="I18" s="16"/>
      <c r="J18" s="16"/>
      <c r="K18" s="16"/>
    </row>
    <row r="19" spans="1:11" x14ac:dyDescent="0.2">
      <c r="A19" s="17" t="s">
        <v>8</v>
      </c>
      <c r="B19" s="18"/>
      <c r="C19" s="16"/>
      <c r="D19" s="16"/>
      <c r="E19" s="16"/>
      <c r="F19" s="16"/>
      <c r="G19" s="16"/>
      <c r="H19" s="16"/>
      <c r="I19" s="16"/>
      <c r="J19" s="16"/>
      <c r="K19" s="16"/>
    </row>
    <row r="20" spans="1:11" x14ac:dyDescent="0.2">
      <c r="A20" s="19" t="s">
        <v>9</v>
      </c>
      <c r="D20" s="16"/>
      <c r="E20" s="16"/>
      <c r="F20" s="16"/>
      <c r="G20" s="16"/>
      <c r="H20" s="16"/>
      <c r="I20" s="16"/>
      <c r="J20" s="16"/>
      <c r="K20" s="16"/>
    </row>
    <row r="21" spans="1:11" ht="12.6" customHeight="1" x14ac:dyDescent="0.2">
      <c r="A21" s="19" t="s">
        <v>63</v>
      </c>
      <c r="D21" s="16"/>
      <c r="E21" s="16"/>
      <c r="F21" s="16"/>
      <c r="G21" s="16"/>
      <c r="H21" s="16"/>
      <c r="I21" s="16"/>
      <c r="J21" s="16"/>
      <c r="K21" s="16"/>
    </row>
    <row r="22" spans="1:11" ht="12.6" customHeight="1" x14ac:dyDescent="0.2">
      <c r="A22" s="19" t="s">
        <v>76</v>
      </c>
      <c r="D22" s="16"/>
      <c r="E22" s="16"/>
      <c r="F22" s="16"/>
      <c r="G22" s="16"/>
      <c r="H22" s="16"/>
      <c r="I22" s="16"/>
      <c r="J22" s="16"/>
      <c r="K22" s="16"/>
    </row>
    <row r="23" spans="1:11" ht="12.6" customHeight="1" x14ac:dyDescent="0.2">
      <c r="A23" s="19" t="s">
        <v>88</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121</v>
      </c>
      <c r="B25" s="12"/>
      <c r="C25" s="12"/>
      <c r="D25" s="12"/>
      <c r="E25" s="12"/>
      <c r="F25" s="12"/>
      <c r="G25" s="16"/>
      <c r="H25" s="16"/>
      <c r="I25" s="16"/>
      <c r="J25" s="16"/>
      <c r="K25" s="16"/>
    </row>
    <row r="26" spans="1:11" ht="12.75" hidden="1" customHeight="1" x14ac:dyDescent="0.2">
      <c r="A26" s="10" t="s">
        <v>133</v>
      </c>
      <c r="B26" s="3"/>
      <c r="C26" s="3"/>
      <c r="D26" s="10"/>
      <c r="E26" s="10"/>
      <c r="F26" s="10"/>
      <c r="G26" s="16"/>
      <c r="H26" s="16"/>
      <c r="I26" s="16"/>
      <c r="J26" s="16"/>
      <c r="K26" s="16"/>
    </row>
    <row r="27" spans="1:11" hidden="1" x14ac:dyDescent="0.2">
      <c r="A27" s="9" t="s">
        <v>61</v>
      </c>
      <c r="B27" s="9"/>
      <c r="C27" s="9"/>
      <c r="D27" s="9"/>
      <c r="E27" s="9"/>
      <c r="F27" s="9"/>
      <c r="G27" s="16"/>
      <c r="H27" s="16"/>
      <c r="I27" s="16"/>
      <c r="J27" s="16"/>
      <c r="K27" s="16"/>
    </row>
    <row r="28" spans="1:11" hidden="1" x14ac:dyDescent="0.2">
      <c r="A28" s="9" t="s">
        <v>28</v>
      </c>
      <c r="B28" s="9"/>
      <c r="C28" s="9"/>
      <c r="D28" s="9"/>
      <c r="E28" s="9"/>
      <c r="F28" s="9"/>
      <c r="G28" s="16"/>
      <c r="H28" s="16"/>
      <c r="I28" s="16"/>
      <c r="J28" s="16"/>
      <c r="K28" s="16"/>
    </row>
    <row r="29" spans="1:11" hidden="1" x14ac:dyDescent="0.2">
      <c r="A29" s="10" t="s">
        <v>101</v>
      </c>
      <c r="B29" s="10"/>
      <c r="C29" s="10"/>
      <c r="D29" s="10"/>
      <c r="E29" s="10"/>
      <c r="F29" s="10"/>
      <c r="G29" s="16"/>
      <c r="H29" s="16"/>
      <c r="I29" s="16"/>
      <c r="J29" s="16"/>
      <c r="K29" s="16"/>
    </row>
    <row r="30" spans="1:11" hidden="1" x14ac:dyDescent="0.2">
      <c r="A30" s="10" t="s">
        <v>102</v>
      </c>
      <c r="B30" s="10"/>
      <c r="C30" s="10"/>
      <c r="D30" s="10"/>
      <c r="E30" s="10"/>
      <c r="F30" s="10"/>
      <c r="G30" s="16"/>
      <c r="H30" s="16"/>
      <c r="I30" s="16"/>
      <c r="J30" s="16"/>
      <c r="K30" s="16"/>
    </row>
    <row r="31" spans="1:11" hidden="1" x14ac:dyDescent="0.2">
      <c r="A31" s="9" t="s">
        <v>92</v>
      </c>
      <c r="B31" s="9"/>
      <c r="C31" s="9"/>
      <c r="D31" s="9"/>
      <c r="E31" s="9"/>
      <c r="F31" s="9"/>
      <c r="G31" s="16"/>
      <c r="H31" s="16"/>
      <c r="I31" s="16"/>
      <c r="J31" s="16"/>
      <c r="K31" s="16"/>
    </row>
    <row r="32" spans="1:11" hidden="1" x14ac:dyDescent="0.2">
      <c r="A32" s="9" t="s">
        <v>93</v>
      </c>
      <c r="B32" s="9"/>
      <c r="C32" s="9"/>
      <c r="D32" s="9"/>
      <c r="E32" s="9"/>
      <c r="F32" s="9"/>
      <c r="G32" s="16"/>
      <c r="H32" s="16"/>
      <c r="I32" s="16"/>
      <c r="J32" s="16"/>
      <c r="K32" s="16"/>
    </row>
    <row r="33" spans="1:11" hidden="1" x14ac:dyDescent="0.2">
      <c r="A33" s="9" t="s">
        <v>91</v>
      </c>
      <c r="B33" s="9"/>
      <c r="C33" s="9"/>
      <c r="D33" s="9"/>
      <c r="E33" s="9"/>
      <c r="F33" s="9"/>
      <c r="G33" s="16"/>
      <c r="H33" s="16"/>
      <c r="I33" s="16"/>
      <c r="J33" s="16"/>
      <c r="K33" s="16"/>
    </row>
    <row r="34" spans="1:11" hidden="1" x14ac:dyDescent="0.2">
      <c r="A34" s="10" t="s">
        <v>64</v>
      </c>
      <c r="B34" s="10"/>
      <c r="C34" s="10"/>
      <c r="D34" s="10"/>
      <c r="E34" s="10"/>
      <c r="F34" s="10"/>
      <c r="G34" s="16"/>
      <c r="H34" s="16"/>
      <c r="I34" s="16"/>
      <c r="J34" s="16"/>
      <c r="K34" s="16"/>
    </row>
    <row r="35" spans="1:11" hidden="1" x14ac:dyDescent="0.2">
      <c r="A35" s="10" t="s">
        <v>70</v>
      </c>
      <c r="B35" s="10"/>
      <c r="C35" s="10"/>
      <c r="D35" s="10"/>
      <c r="E35" s="10"/>
      <c r="F35" s="10"/>
      <c r="G35" s="16"/>
      <c r="H35" s="16"/>
      <c r="I35" s="16"/>
      <c r="J35" s="16"/>
      <c r="K35" s="16"/>
    </row>
    <row r="36" spans="1:11" hidden="1" x14ac:dyDescent="0.2">
      <c r="A36" s="9" t="s">
        <v>84</v>
      </c>
      <c r="B36" s="55"/>
      <c r="C36" s="55"/>
      <c r="D36" s="55"/>
      <c r="E36" s="55"/>
      <c r="F36" s="55"/>
      <c r="G36" s="16"/>
      <c r="H36" s="16"/>
      <c r="I36" s="16"/>
      <c r="J36" s="16"/>
      <c r="K36" s="16"/>
    </row>
    <row r="37" spans="1:11" hidden="1" x14ac:dyDescent="0.2">
      <c r="A37" s="9" t="s">
        <v>60</v>
      </c>
      <c r="B37" s="55"/>
      <c r="C37" s="55"/>
      <c r="D37" s="55"/>
      <c r="E37" s="55"/>
      <c r="F37" s="55"/>
      <c r="G37" s="16"/>
      <c r="H37" s="16"/>
      <c r="I37" s="16"/>
      <c r="J37" s="16"/>
      <c r="K37" s="16"/>
    </row>
    <row r="38" spans="1:11" hidden="1" x14ac:dyDescent="0.2">
      <c r="A38" s="9" t="s">
        <v>165</v>
      </c>
      <c r="B38" s="55"/>
      <c r="C38" s="55"/>
      <c r="D38" s="55"/>
      <c r="E38" s="55"/>
      <c r="F38" s="55"/>
      <c r="G38" s="16"/>
      <c r="H38" s="16"/>
      <c r="I38" s="16"/>
      <c r="J38" s="16"/>
      <c r="K38" s="16"/>
    </row>
    <row r="39" spans="1:11" hidden="1" x14ac:dyDescent="0.2">
      <c r="A39" s="10" t="s">
        <v>37</v>
      </c>
      <c r="B39" s="3"/>
      <c r="C39" s="3"/>
      <c r="D39" s="3"/>
      <c r="E39" s="3"/>
      <c r="F39" s="3"/>
      <c r="G39" s="16"/>
      <c r="H39" s="16"/>
      <c r="I39" s="16"/>
      <c r="J39" s="16"/>
      <c r="K39" s="16"/>
    </row>
    <row r="40" spans="1:11" hidden="1" x14ac:dyDescent="0.2">
      <c r="A40" s="3" t="s">
        <v>38</v>
      </c>
      <c r="B40" s="3"/>
      <c r="C40" s="3"/>
      <c r="D40" s="3"/>
      <c r="E40" s="3"/>
      <c r="F40" s="3"/>
      <c r="G40" s="16"/>
      <c r="H40" s="16"/>
      <c r="I40" s="16"/>
      <c r="J40" s="16"/>
      <c r="K40" s="16"/>
    </row>
    <row r="41" spans="1:11" hidden="1" x14ac:dyDescent="0.2">
      <c r="A41" s="3" t="s">
        <v>40</v>
      </c>
      <c r="B41" s="3"/>
      <c r="C41" s="3"/>
      <c r="D41" s="3"/>
      <c r="E41" s="3"/>
      <c r="F41" s="3"/>
      <c r="G41" s="16"/>
      <c r="H41" s="16"/>
      <c r="I41" s="16"/>
      <c r="J41" s="16"/>
      <c r="K41" s="16"/>
    </row>
    <row r="42" spans="1:11" hidden="1" x14ac:dyDescent="0.2">
      <c r="A42" s="3" t="s">
        <v>39</v>
      </c>
      <c r="B42" s="3"/>
      <c r="C42" s="3"/>
      <c r="D42" s="3"/>
      <c r="E42" s="3"/>
      <c r="F42" s="3"/>
      <c r="G42" s="16"/>
      <c r="H42" s="16"/>
      <c r="I42" s="16"/>
      <c r="J42" s="16"/>
      <c r="K42" s="16"/>
    </row>
    <row r="43" spans="1:11" hidden="1" x14ac:dyDescent="0.2">
      <c r="A43" s="3" t="s">
        <v>41</v>
      </c>
      <c r="B43" s="3"/>
      <c r="C43" s="3"/>
      <c r="D43" s="3"/>
      <c r="E43" s="3"/>
      <c r="F43" s="3"/>
      <c r="G43" s="16"/>
      <c r="H43" s="16"/>
      <c r="I43" s="16"/>
      <c r="J43" s="16"/>
      <c r="K43" s="16"/>
    </row>
    <row r="44" spans="1:11" hidden="1" x14ac:dyDescent="0.2">
      <c r="A44" s="3" t="s">
        <v>42</v>
      </c>
      <c r="B44" s="3"/>
      <c r="C44" s="3"/>
      <c r="D44" s="3"/>
      <c r="E44" s="3"/>
      <c r="F44" s="3"/>
      <c r="G44" s="16"/>
      <c r="H44" s="16"/>
      <c r="I44" s="16"/>
      <c r="J44" s="16"/>
      <c r="K44" s="16"/>
    </row>
    <row r="45" spans="1:11" hidden="1" x14ac:dyDescent="0.2">
      <c r="A45" s="56" t="s">
        <v>35</v>
      </c>
      <c r="B45" s="55"/>
      <c r="C45" s="55"/>
      <c r="D45" s="55"/>
      <c r="E45" s="55"/>
      <c r="F45" s="55"/>
      <c r="G45" s="16"/>
      <c r="H45" s="16"/>
      <c r="I45" s="16"/>
      <c r="J45" s="16"/>
      <c r="K45" s="16"/>
    </row>
    <row r="46" spans="1:11" hidden="1" x14ac:dyDescent="0.2">
      <c r="A46" s="55" t="s">
        <v>33</v>
      </c>
      <c r="B46" s="55"/>
      <c r="C46" s="55"/>
      <c r="D46" s="55"/>
      <c r="E46" s="55"/>
      <c r="F46" s="55"/>
      <c r="G46" s="16"/>
      <c r="H46" s="16"/>
      <c r="I46" s="16"/>
      <c r="J46" s="16"/>
      <c r="K46" s="16"/>
    </row>
    <row r="47" spans="1:11" hidden="1" x14ac:dyDescent="0.2">
      <c r="A47" s="36">
        <v>-20000</v>
      </c>
      <c r="B47" s="3"/>
      <c r="C47" s="3"/>
      <c r="D47" s="3"/>
      <c r="E47" s="3"/>
      <c r="F47" s="3"/>
      <c r="G47" s="16"/>
      <c r="H47" s="16"/>
      <c r="I47" s="16"/>
      <c r="J47" s="16"/>
      <c r="K47" s="16"/>
    </row>
    <row r="48" spans="1:11" ht="25.5" hidden="1" x14ac:dyDescent="0.2">
      <c r="A48" s="69" t="s">
        <v>118</v>
      </c>
      <c r="B48" s="55"/>
      <c r="C48" s="55"/>
      <c r="D48" s="55"/>
      <c r="E48" s="55"/>
      <c r="F48" s="55"/>
      <c r="G48" s="16"/>
      <c r="H48" s="16"/>
      <c r="I48" s="16"/>
      <c r="J48" s="16"/>
      <c r="K48" s="16"/>
    </row>
    <row r="49" spans="1:11" ht="25.5" hidden="1" x14ac:dyDescent="0.2">
      <c r="A49" s="69" t="s">
        <v>117</v>
      </c>
      <c r="B49" s="55"/>
      <c r="C49" s="55"/>
      <c r="D49" s="55"/>
      <c r="E49" s="55"/>
      <c r="F49" s="55"/>
      <c r="G49" s="16"/>
      <c r="H49" s="16"/>
      <c r="I49" s="16"/>
      <c r="J49" s="16"/>
      <c r="K49" s="16"/>
    </row>
    <row r="50" spans="1:11" ht="25.5" hidden="1" x14ac:dyDescent="0.2">
      <c r="A50" s="70" t="s">
        <v>119</v>
      </c>
      <c r="B50" s="3"/>
      <c r="C50" s="3"/>
      <c r="D50" s="3"/>
      <c r="E50" s="3"/>
      <c r="F50" s="3"/>
      <c r="G50" s="16"/>
      <c r="H50" s="16"/>
      <c r="I50" s="16"/>
      <c r="J50" s="16"/>
      <c r="K50" s="16"/>
    </row>
    <row r="51" spans="1:11" ht="38.25" hidden="1" x14ac:dyDescent="0.2">
      <c r="A51" s="70" t="s">
        <v>99</v>
      </c>
      <c r="B51" s="3"/>
      <c r="C51" s="3"/>
      <c r="D51" s="3"/>
      <c r="E51" s="3"/>
      <c r="F51" s="3"/>
      <c r="G51" s="16"/>
      <c r="H51" s="16"/>
      <c r="I51" s="16"/>
      <c r="J51" s="16"/>
      <c r="K51" s="16"/>
    </row>
    <row r="52" spans="1:11" ht="51" hidden="1" x14ac:dyDescent="0.2">
      <c r="A52" s="70" t="s">
        <v>100</v>
      </c>
      <c r="B52" s="62"/>
      <c r="C52" s="62"/>
      <c r="D52" s="62"/>
      <c r="E52" s="10"/>
      <c r="F52" s="10"/>
      <c r="G52" s="16"/>
      <c r="H52" s="16"/>
      <c r="I52" s="16"/>
      <c r="J52" s="16"/>
      <c r="K52" s="16"/>
    </row>
    <row r="53" spans="1:11" hidden="1" x14ac:dyDescent="0.2">
      <c r="A53" s="67" t="s">
        <v>103</v>
      </c>
      <c r="B53" s="61"/>
      <c r="C53" s="61"/>
      <c r="D53" s="61"/>
      <c r="E53" s="9"/>
      <c r="F53" s="9" t="b">
        <v>1</v>
      </c>
      <c r="G53" s="16"/>
      <c r="H53" s="16"/>
      <c r="I53" s="16"/>
      <c r="J53" s="16"/>
      <c r="K53" s="16"/>
    </row>
    <row r="54" spans="1:11" hidden="1" x14ac:dyDescent="0.2">
      <c r="A54" s="68" t="s">
        <v>120</v>
      </c>
      <c r="B54" s="67"/>
      <c r="C54" s="67"/>
      <c r="D54" s="67"/>
      <c r="E54" s="9"/>
      <c r="F54" s="9" t="b">
        <v>0</v>
      </c>
      <c r="G54" s="16"/>
      <c r="H54" s="16"/>
      <c r="I54" s="16"/>
      <c r="J54" s="16"/>
      <c r="K54" s="16"/>
    </row>
    <row r="55" spans="1:11" hidden="1" x14ac:dyDescent="0.2">
      <c r="A55" s="71"/>
      <c r="B55" s="63">
        <f>COUNT(Travel!B12:B14)</f>
        <v>3</v>
      </c>
      <c r="C55" s="63"/>
      <c r="D55" s="63">
        <f>COUNTIF(Travel!D12:D14,"*")</f>
        <v>3</v>
      </c>
      <c r="E55" s="64"/>
      <c r="F55" s="64" t="b">
        <f>MIN(B55,D55)=MAX(B55,D55)</f>
        <v>1</v>
      </c>
      <c r="G55" s="16"/>
      <c r="H55" s="16"/>
      <c r="I55" s="16"/>
      <c r="J55" s="16"/>
      <c r="K55" s="16"/>
    </row>
    <row r="56" spans="1:11" hidden="1" x14ac:dyDescent="0.2">
      <c r="A56" s="71" t="s">
        <v>97</v>
      </c>
      <c r="B56" s="63">
        <f>COUNT(Travel!B39:B63)</f>
        <v>25</v>
      </c>
      <c r="C56" s="63"/>
      <c r="D56" s="63">
        <f>COUNTIF(Travel!D39:D63,"*")</f>
        <v>25</v>
      </c>
      <c r="E56" s="64"/>
      <c r="F56" s="64" t="b">
        <f>MIN(B56,D56)=MAX(B56,D56)</f>
        <v>1</v>
      </c>
    </row>
    <row r="57" spans="1:11" hidden="1" x14ac:dyDescent="0.2">
      <c r="A57" s="72"/>
      <c r="B57" s="63">
        <f>COUNT(Travel!B68:B70)</f>
        <v>3</v>
      </c>
      <c r="C57" s="63"/>
      <c r="D57" s="63">
        <f>COUNTIF(Travel!D68:D70,"*")</f>
        <v>3</v>
      </c>
      <c r="E57" s="64"/>
      <c r="F57" s="64" t="b">
        <f>MIN(B57,D57)=MAX(B57,D57)</f>
        <v>1</v>
      </c>
    </row>
    <row r="58" spans="1:11" hidden="1" x14ac:dyDescent="0.2">
      <c r="A58" s="73" t="s">
        <v>95</v>
      </c>
      <c r="B58" s="65">
        <f>COUNT(Hospitality!B16:B20)</f>
        <v>5</v>
      </c>
      <c r="C58" s="65"/>
      <c r="D58" s="65">
        <f>COUNTIF(Hospitality!D16:D20,"*")</f>
        <v>5</v>
      </c>
      <c r="E58" s="66"/>
      <c r="F58" s="66" t="b">
        <f>MIN(B58,D58)=MAX(B58,D58)</f>
        <v>1</v>
      </c>
    </row>
    <row r="59" spans="1:11" hidden="1" x14ac:dyDescent="0.2">
      <c r="A59" s="74" t="s">
        <v>96</v>
      </c>
      <c r="B59" s="64">
        <f>COUNT('All other expenses'!B31:B31)</f>
        <v>0</v>
      </c>
      <c r="C59" s="64"/>
      <c r="D59" s="64">
        <f>COUNTIF('All other expenses'!D31:D31,"*")</f>
        <v>0</v>
      </c>
      <c r="E59" s="64"/>
      <c r="F59" s="64" t="b">
        <f>MIN(B59,D59)=MAX(B59,D59)</f>
        <v>1</v>
      </c>
    </row>
    <row r="60" spans="1:11" hidden="1" x14ac:dyDescent="0.2">
      <c r="A60" s="73" t="s">
        <v>94</v>
      </c>
      <c r="B60" s="65">
        <f>COUNTIF('Gifts and benefits'!B11:B16,"*")</f>
        <v>1</v>
      </c>
      <c r="C60" s="65">
        <f>COUNTIF('Gifts and benefits'!C11:C16,"*")</f>
        <v>1</v>
      </c>
      <c r="D60" s="65"/>
      <c r="E60" s="65">
        <f>COUNTA('Gifts and benefits'!E11:E16)</f>
        <v>1</v>
      </c>
      <c r="F60" s="66"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8D35D371-E778-46F9-951A-400882CF15D5}"/>
    <dataValidation allowBlank="1" showInputMessage="1" showErrorMessage="1" prompt="Headings on following tabs will pre populate with what you enter here_x000a__x000a_Update if a shorter or different period is covered" sqref="B4:F5" xr:uid="{89E4507A-C7EA-453C-BAEA-889CB8D3CE37}"/>
    <dataValidation allowBlank="1" showInputMessage="1" showErrorMessage="1" prompt="Headings on following tabs will pre populate with what you enter here_x000a__x000a_Create a new workbook for a new Chief Executive" sqref="B3:F3" xr:uid="{3ACEBDDF-B45C-48A2-8867-2DB364C01476}"/>
    <dataValidation allowBlank="1" showInputMessage="1" showErrorMessage="1" prompt="Headings on following tabs will pre populate with what you enter here" sqref="B2:F2" xr:uid="{B9D8DA44-B417-47DB-9CC3-ABCC9877D2D7}"/>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C0A9656A-CE09-4859-9CA2-E8E638EF88CA}"/>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5D272372-52F4-431D-8A61-F4EC817071D8}">
      <formula1>$A$36:$A$37</formula1>
    </dataValidation>
  </dataValidations>
  <pageMargins left="0.70866141732283472" right="0.70866141732283472" top="0.74803149606299213" bottom="0.74803149606299213" header="0.31496062992125984" footer="0.31496062992125984"/>
  <pageSetup paperSize="9" scale="86"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D34C9-6CDB-40E0-A192-C0301EE75040}">
  <sheetPr>
    <tabColor theme="3" tint="0.39997558519241921"/>
    <pageSetUpPr fitToPage="1"/>
  </sheetPr>
  <dimension ref="A1:M172"/>
  <sheetViews>
    <sheetView zoomScaleNormal="100" workbookViewId="0">
      <selection activeCell="B65" sqref="B65"/>
    </sheetView>
  </sheetViews>
  <sheetFormatPr defaultColWidth="0" defaultRowHeight="12.75" zeroHeight="1" x14ac:dyDescent="0.2"/>
  <cols>
    <col min="1" max="1" width="33.140625" style="80" customWidth="1"/>
    <col min="2" max="2" width="14.28515625" style="80" customWidth="1"/>
    <col min="3" max="3" width="36" style="80" customWidth="1"/>
    <col min="4" max="4" width="24.140625" style="80" customWidth="1"/>
    <col min="5" max="5" width="18.5703125" style="80" customWidth="1"/>
    <col min="6" max="6" width="29.7109375" style="80" customWidth="1"/>
    <col min="7" max="9" width="9.140625" style="80" hidden="1" customWidth="1"/>
    <col min="10" max="13" width="0" style="80" hidden="1" customWidth="1"/>
    <col min="14" max="16384" width="9.140625" style="80" hidden="1"/>
  </cols>
  <sheetData>
    <row r="1" spans="1:6" ht="26.25" customHeight="1" x14ac:dyDescent="0.2">
      <c r="A1" s="132" t="s">
        <v>6</v>
      </c>
      <c r="B1" s="132"/>
      <c r="C1" s="132"/>
      <c r="D1" s="132"/>
      <c r="E1" s="132"/>
      <c r="F1" s="16"/>
    </row>
    <row r="2" spans="1:6" ht="21.75" customHeight="1" x14ac:dyDescent="0.2">
      <c r="A2" s="2" t="s">
        <v>2</v>
      </c>
      <c r="B2" s="136" t="str">
        <f>'Summary and sign-off'!B2:F2</f>
        <v>Education New Zealand</v>
      </c>
      <c r="C2" s="136"/>
      <c r="D2" s="136"/>
      <c r="E2" s="136"/>
      <c r="F2" s="16"/>
    </row>
    <row r="3" spans="1:6" ht="21" customHeight="1" x14ac:dyDescent="0.2">
      <c r="A3" s="2" t="s">
        <v>3</v>
      </c>
      <c r="B3" s="136" t="str">
        <f>'Summary and sign-off'!B3:F3</f>
        <v>Grant McPherson</v>
      </c>
      <c r="C3" s="136"/>
      <c r="D3" s="136"/>
      <c r="E3" s="136"/>
      <c r="F3" s="16"/>
    </row>
    <row r="4" spans="1:6" ht="30.75" customHeight="1" x14ac:dyDescent="0.2">
      <c r="A4" s="2" t="s">
        <v>74</v>
      </c>
      <c r="B4" s="136">
        <f>'Summary and sign-off'!B4:F4</f>
        <v>44013</v>
      </c>
      <c r="C4" s="136"/>
      <c r="D4" s="136"/>
      <c r="E4" s="136"/>
      <c r="F4" s="16"/>
    </row>
    <row r="5" spans="1:6" ht="31.5" customHeight="1" x14ac:dyDescent="0.2">
      <c r="A5" s="2" t="s">
        <v>75</v>
      </c>
      <c r="B5" s="136">
        <f>'Summary and sign-off'!B5:F5</f>
        <v>44377</v>
      </c>
      <c r="C5" s="136"/>
      <c r="D5" s="136"/>
      <c r="E5" s="136"/>
      <c r="F5" s="16"/>
    </row>
    <row r="6" spans="1:6" ht="21" customHeight="1" x14ac:dyDescent="0.2">
      <c r="A6" s="2" t="s">
        <v>29</v>
      </c>
      <c r="B6" s="130" t="s">
        <v>28</v>
      </c>
      <c r="C6" s="130"/>
      <c r="D6" s="130"/>
      <c r="E6" s="130"/>
      <c r="F6" s="16"/>
    </row>
    <row r="7" spans="1:6" ht="21" customHeight="1" x14ac:dyDescent="0.2">
      <c r="A7" s="2" t="s">
        <v>90</v>
      </c>
      <c r="B7" s="130" t="s">
        <v>102</v>
      </c>
      <c r="C7" s="130"/>
      <c r="D7" s="130"/>
      <c r="E7" s="130"/>
      <c r="F7" s="16"/>
    </row>
    <row r="8" spans="1:6" ht="20.25" customHeight="1" x14ac:dyDescent="0.2">
      <c r="A8" s="139" t="s">
        <v>4</v>
      </c>
      <c r="B8" s="140"/>
      <c r="C8" s="140"/>
      <c r="D8" s="140"/>
      <c r="E8" s="140"/>
      <c r="F8" s="18"/>
    </row>
    <row r="9" spans="1:6" ht="20.25" customHeight="1" x14ac:dyDescent="0.2">
      <c r="A9" s="141" t="s">
        <v>122</v>
      </c>
      <c r="B9" s="142"/>
      <c r="C9" s="142"/>
      <c r="D9" s="142"/>
      <c r="E9" s="142"/>
      <c r="F9" s="18"/>
    </row>
    <row r="10" spans="1:6" ht="16.5" customHeight="1" x14ac:dyDescent="0.2">
      <c r="A10" s="138" t="s">
        <v>123</v>
      </c>
      <c r="B10" s="143"/>
      <c r="C10" s="138"/>
      <c r="D10" s="138"/>
      <c r="E10" s="138"/>
      <c r="F10" s="28"/>
    </row>
    <row r="11" spans="1:6" x14ac:dyDescent="0.2">
      <c r="A11" s="23" t="s">
        <v>48</v>
      </c>
      <c r="B11" s="23" t="s">
        <v>167</v>
      </c>
      <c r="C11" s="23" t="s">
        <v>150</v>
      </c>
      <c r="D11" s="23" t="s">
        <v>149</v>
      </c>
      <c r="E11" s="23" t="s">
        <v>73</v>
      </c>
      <c r="F11" s="29"/>
    </row>
    <row r="12" spans="1:6" s="1" customFormat="1" ht="38.25" x14ac:dyDescent="0.2">
      <c r="A12" s="99">
        <v>44043</v>
      </c>
      <c r="B12" s="100">
        <v>200</v>
      </c>
      <c r="C12" s="101" t="s">
        <v>230</v>
      </c>
      <c r="D12" s="101" t="s">
        <v>240</v>
      </c>
      <c r="E12" s="102" t="s">
        <v>161</v>
      </c>
      <c r="F12" s="103"/>
    </row>
    <row r="13" spans="1:6" s="1" customFormat="1" ht="25.5" x14ac:dyDescent="0.2">
      <c r="A13" s="104">
        <v>44091</v>
      </c>
      <c r="B13" s="100">
        <v>-1732.63</v>
      </c>
      <c r="C13" s="101" t="s">
        <v>231</v>
      </c>
      <c r="D13" s="101" t="s">
        <v>263</v>
      </c>
      <c r="E13" s="102" t="s">
        <v>161</v>
      </c>
      <c r="F13" s="103"/>
    </row>
    <row r="14" spans="1:6" s="1" customFormat="1" ht="25.5" x14ac:dyDescent="0.2">
      <c r="A14" s="104">
        <v>44123</v>
      </c>
      <c r="B14" s="100">
        <v>-210.49</v>
      </c>
      <c r="C14" s="101" t="s">
        <v>178</v>
      </c>
      <c r="D14" s="101" t="s">
        <v>241</v>
      </c>
      <c r="E14" s="102" t="s">
        <v>161</v>
      </c>
      <c r="F14" s="103"/>
    </row>
    <row r="15" spans="1:6" ht="25.5" x14ac:dyDescent="0.2">
      <c r="A15" s="23" t="s">
        <v>130</v>
      </c>
      <c r="B15" s="60">
        <f>SUM(B12:B14)</f>
        <v>-1743.1200000000001</v>
      </c>
      <c r="C15" s="79" t="str">
        <f>IF(SUBTOTAL(3,B12:B14)=SUBTOTAL(103,B12:B14),'Summary and sign-off'!$A$48,'Summary and sign-off'!$A$49)</f>
        <v>Check - there are no hidden rows with data</v>
      </c>
      <c r="D15" s="137" t="str">
        <f>IF('Summary and sign-off'!F55='Summary and sign-off'!F54,'Summary and sign-off'!A51,'Summary and sign-off'!A50)</f>
        <v>Check - each entry provides sufficient information</v>
      </c>
      <c r="E15" s="137"/>
      <c r="F15" s="16"/>
    </row>
    <row r="16" spans="1:6" s="126" customFormat="1" x14ac:dyDescent="0.2">
      <c r="A16" s="127" t="s">
        <v>265</v>
      </c>
      <c r="B16" s="18"/>
      <c r="C16" s="16"/>
      <c r="D16" s="16"/>
      <c r="E16" s="16"/>
      <c r="F16" s="16"/>
    </row>
    <row r="17" spans="1:6" ht="10.5" customHeight="1" x14ac:dyDescent="0.2">
      <c r="A17" s="16"/>
      <c r="B17" s="18"/>
      <c r="C17" s="16"/>
      <c r="D17" s="16"/>
      <c r="E17" s="16"/>
      <c r="F17" s="16"/>
    </row>
    <row r="18" spans="1:6" ht="15.75" x14ac:dyDescent="0.2">
      <c r="A18" s="138" t="s">
        <v>82</v>
      </c>
      <c r="B18" s="138"/>
      <c r="C18" s="138"/>
      <c r="D18" s="138"/>
      <c r="E18" s="138"/>
      <c r="F18" s="28"/>
    </row>
    <row r="19" spans="1:6" x14ac:dyDescent="0.2">
      <c r="A19" s="23" t="s">
        <v>48</v>
      </c>
      <c r="B19" s="23" t="s">
        <v>31</v>
      </c>
      <c r="C19" s="23" t="s">
        <v>150</v>
      </c>
      <c r="D19" s="23" t="s">
        <v>149</v>
      </c>
      <c r="E19" s="23" t="s">
        <v>73</v>
      </c>
      <c r="F19" s="29"/>
    </row>
    <row r="20" spans="1:6" s="128" customFormat="1" ht="25.5" x14ac:dyDescent="0.2">
      <c r="A20" s="123" t="s">
        <v>233</v>
      </c>
      <c r="B20" s="100">
        <v>284.59000000000003</v>
      </c>
      <c r="C20" s="101" t="s">
        <v>176</v>
      </c>
      <c r="D20" s="101" t="s">
        <v>156</v>
      </c>
      <c r="E20" s="102" t="s">
        <v>145</v>
      </c>
      <c r="F20" s="103"/>
    </row>
    <row r="21" spans="1:6" s="128" customFormat="1" ht="25.5" x14ac:dyDescent="0.2">
      <c r="A21" s="123" t="s">
        <v>233</v>
      </c>
      <c r="B21" s="100">
        <v>127.97</v>
      </c>
      <c r="C21" s="101" t="s">
        <v>176</v>
      </c>
      <c r="D21" s="101" t="s">
        <v>159</v>
      </c>
      <c r="E21" s="102" t="s">
        <v>145</v>
      </c>
      <c r="F21" s="103"/>
    </row>
    <row r="22" spans="1:6" s="128" customFormat="1" ht="25.5" x14ac:dyDescent="0.2">
      <c r="A22" s="123" t="s">
        <v>233</v>
      </c>
      <c r="B22" s="100">
        <v>457.86</v>
      </c>
      <c r="C22" s="101" t="s">
        <v>176</v>
      </c>
      <c r="D22" s="101" t="s">
        <v>242</v>
      </c>
      <c r="E22" s="102" t="s">
        <v>145</v>
      </c>
      <c r="F22" s="103"/>
    </row>
    <row r="23" spans="1:6" s="128" customFormat="1" ht="25.5" x14ac:dyDescent="0.2">
      <c r="A23" s="123" t="s">
        <v>233</v>
      </c>
      <c r="B23" s="100">
        <v>58.35</v>
      </c>
      <c r="C23" s="101" t="s">
        <v>176</v>
      </c>
      <c r="D23" s="101" t="s">
        <v>243</v>
      </c>
      <c r="E23" s="102" t="s">
        <v>145</v>
      </c>
      <c r="F23" s="103"/>
    </row>
    <row r="24" spans="1:6" s="128" customFormat="1" ht="25.5" x14ac:dyDescent="0.2">
      <c r="A24" s="123" t="s">
        <v>233</v>
      </c>
      <c r="B24" s="100">
        <v>79.31</v>
      </c>
      <c r="C24" s="101" t="s">
        <v>176</v>
      </c>
      <c r="D24" s="101" t="s">
        <v>181</v>
      </c>
      <c r="E24" s="102" t="s">
        <v>146</v>
      </c>
      <c r="F24" s="103"/>
    </row>
    <row r="25" spans="1:6" s="128" customFormat="1" ht="25.5" x14ac:dyDescent="0.2">
      <c r="A25" s="123">
        <v>44147</v>
      </c>
      <c r="B25" s="100">
        <v>231.3</v>
      </c>
      <c r="C25" s="101" t="s">
        <v>176</v>
      </c>
      <c r="D25" s="101" t="s">
        <v>234</v>
      </c>
      <c r="E25" s="102" t="s">
        <v>145</v>
      </c>
      <c r="F25" s="103"/>
    </row>
    <row r="26" spans="1:6" s="128" customFormat="1" ht="25.5" x14ac:dyDescent="0.2">
      <c r="A26" s="123">
        <v>44148</v>
      </c>
      <c r="B26" s="100">
        <v>16.43</v>
      </c>
      <c r="C26" s="101" t="s">
        <v>180</v>
      </c>
      <c r="D26" s="101" t="s">
        <v>179</v>
      </c>
      <c r="E26" s="102" t="s">
        <v>145</v>
      </c>
      <c r="F26" s="103"/>
    </row>
    <row r="27" spans="1:6" s="128" customFormat="1" ht="38.25" x14ac:dyDescent="0.2">
      <c r="A27" s="123">
        <v>44231</v>
      </c>
      <c r="B27" s="100">
        <v>20.85</v>
      </c>
      <c r="C27" s="101" t="s">
        <v>188</v>
      </c>
      <c r="D27" s="101" t="s">
        <v>245</v>
      </c>
      <c r="E27" s="102" t="s">
        <v>146</v>
      </c>
      <c r="F27" s="103"/>
    </row>
    <row r="28" spans="1:6" s="128" customFormat="1" ht="38.25" x14ac:dyDescent="0.2">
      <c r="A28" s="123">
        <v>44242</v>
      </c>
      <c r="B28" s="100">
        <v>71.349999999999994</v>
      </c>
      <c r="C28" s="101" t="s">
        <v>188</v>
      </c>
      <c r="D28" s="101" t="s">
        <v>245</v>
      </c>
      <c r="E28" s="102" t="s">
        <v>146</v>
      </c>
      <c r="F28" s="103"/>
    </row>
    <row r="29" spans="1:6" s="128" customFormat="1" ht="38.25" x14ac:dyDescent="0.2">
      <c r="A29" s="123">
        <v>44259</v>
      </c>
      <c r="B29" s="100">
        <v>518.05000000000007</v>
      </c>
      <c r="C29" s="101" t="s">
        <v>235</v>
      </c>
      <c r="D29" s="101" t="s">
        <v>182</v>
      </c>
      <c r="E29" s="102" t="s">
        <v>177</v>
      </c>
      <c r="F29" s="103"/>
    </row>
    <row r="30" spans="1:6" s="128" customFormat="1" ht="38.25" x14ac:dyDescent="0.2">
      <c r="A30" s="123">
        <v>44259</v>
      </c>
      <c r="B30" s="100">
        <v>39.130000000000003</v>
      </c>
      <c r="C30" s="101" t="s">
        <v>235</v>
      </c>
      <c r="D30" s="101" t="s">
        <v>246</v>
      </c>
      <c r="E30" s="102" t="s">
        <v>146</v>
      </c>
      <c r="F30" s="103"/>
    </row>
    <row r="31" spans="1:6" s="128" customFormat="1" ht="38.25" x14ac:dyDescent="0.2">
      <c r="A31" s="123">
        <v>44259</v>
      </c>
      <c r="B31" s="100">
        <v>77.06</v>
      </c>
      <c r="C31" s="101" t="s">
        <v>235</v>
      </c>
      <c r="D31" s="101" t="s">
        <v>196</v>
      </c>
      <c r="E31" s="102" t="s">
        <v>177</v>
      </c>
      <c r="F31" s="103"/>
    </row>
    <row r="32" spans="1:6" s="128" customFormat="1" ht="38.25" x14ac:dyDescent="0.2">
      <c r="A32" s="123">
        <v>44259</v>
      </c>
      <c r="B32" s="100">
        <v>75.3</v>
      </c>
      <c r="C32" s="101" t="s">
        <v>235</v>
      </c>
      <c r="D32" s="101" t="s">
        <v>183</v>
      </c>
      <c r="E32" s="102" t="s">
        <v>177</v>
      </c>
      <c r="F32" s="103"/>
    </row>
    <row r="33" spans="1:6" s="128" customFormat="1" ht="38.25" x14ac:dyDescent="0.2">
      <c r="A33" s="123" t="s">
        <v>194</v>
      </c>
      <c r="B33" s="100">
        <v>781.22</v>
      </c>
      <c r="C33" s="101" t="s">
        <v>216</v>
      </c>
      <c r="D33" s="101" t="s">
        <v>182</v>
      </c>
      <c r="E33" s="102" t="s">
        <v>195</v>
      </c>
      <c r="F33" s="103"/>
    </row>
    <row r="34" spans="1:6" s="128" customFormat="1" ht="25.5" x14ac:dyDescent="0.2">
      <c r="A34" s="123">
        <v>44281</v>
      </c>
      <c r="B34" s="100">
        <v>66.976666666666674</v>
      </c>
      <c r="C34" s="101" t="s">
        <v>236</v>
      </c>
      <c r="D34" s="101" t="s">
        <v>159</v>
      </c>
      <c r="E34" s="102" t="s">
        <v>158</v>
      </c>
      <c r="F34" s="103"/>
    </row>
    <row r="35" spans="1:6" s="1" customFormat="1" ht="25.5" x14ac:dyDescent="0.2">
      <c r="A35" s="123">
        <v>44284</v>
      </c>
      <c r="B35" s="100">
        <v>8.6999999999999993</v>
      </c>
      <c r="C35" s="101" t="s">
        <v>199</v>
      </c>
      <c r="D35" s="101" t="s">
        <v>200</v>
      </c>
      <c r="E35" s="102" t="s">
        <v>158</v>
      </c>
      <c r="F35" s="103"/>
    </row>
    <row r="36" spans="1:6" s="1" customFormat="1" ht="25.5" x14ac:dyDescent="0.2">
      <c r="A36" s="123">
        <v>44284</v>
      </c>
      <c r="B36" s="100">
        <v>131.97</v>
      </c>
      <c r="C36" s="101" t="s">
        <v>215</v>
      </c>
      <c r="D36" s="101" t="s">
        <v>159</v>
      </c>
      <c r="E36" s="102" t="s">
        <v>153</v>
      </c>
      <c r="F36" s="103"/>
    </row>
    <row r="37" spans="1:6" s="1" customFormat="1" ht="25.5" x14ac:dyDescent="0.2">
      <c r="A37" s="123">
        <v>44284</v>
      </c>
      <c r="B37" s="100">
        <v>388.49</v>
      </c>
      <c r="C37" s="101" t="s">
        <v>215</v>
      </c>
      <c r="D37" s="101" t="s">
        <v>202</v>
      </c>
      <c r="E37" s="102" t="s">
        <v>153</v>
      </c>
      <c r="F37" s="103"/>
    </row>
    <row r="38" spans="1:6" s="1" customFormat="1" ht="25.5" x14ac:dyDescent="0.2">
      <c r="A38" s="123">
        <v>44284</v>
      </c>
      <c r="B38" s="100">
        <v>51.74</v>
      </c>
      <c r="C38" s="101" t="s">
        <v>215</v>
      </c>
      <c r="D38" s="101" t="s">
        <v>201</v>
      </c>
      <c r="E38" s="102" t="s">
        <v>153</v>
      </c>
      <c r="F38" s="103"/>
    </row>
    <row r="39" spans="1:6" s="1" customFormat="1" ht="25.5" x14ac:dyDescent="0.2">
      <c r="A39" s="123">
        <v>44285</v>
      </c>
      <c r="B39" s="100">
        <v>7.48</v>
      </c>
      <c r="C39" s="101" t="s">
        <v>215</v>
      </c>
      <c r="D39" s="101" t="s">
        <v>203</v>
      </c>
      <c r="E39" s="102" t="s">
        <v>153</v>
      </c>
      <c r="F39" s="103"/>
    </row>
    <row r="40" spans="1:6" s="1" customFormat="1" ht="38.25" x14ac:dyDescent="0.2">
      <c r="A40" s="123">
        <v>44286</v>
      </c>
      <c r="B40" s="100">
        <v>41.74</v>
      </c>
      <c r="C40" s="101" t="s">
        <v>216</v>
      </c>
      <c r="D40" s="101" t="s">
        <v>155</v>
      </c>
      <c r="E40" s="102" t="s">
        <v>146</v>
      </c>
      <c r="F40" s="103"/>
    </row>
    <row r="41" spans="1:6" s="1" customFormat="1" ht="25.5" x14ac:dyDescent="0.2">
      <c r="A41" s="123" t="s">
        <v>204</v>
      </c>
      <c r="B41" s="100">
        <v>534.42999999999995</v>
      </c>
      <c r="C41" s="101" t="s">
        <v>217</v>
      </c>
      <c r="D41" s="101" t="s">
        <v>154</v>
      </c>
      <c r="E41" s="102" t="s">
        <v>205</v>
      </c>
      <c r="F41" s="103"/>
    </row>
    <row r="42" spans="1:6" s="1" customFormat="1" ht="25.5" x14ac:dyDescent="0.2">
      <c r="A42" s="123">
        <v>44315</v>
      </c>
      <c r="B42" s="100">
        <v>54.96</v>
      </c>
      <c r="C42" s="101" t="s">
        <v>217</v>
      </c>
      <c r="D42" s="101" t="s">
        <v>159</v>
      </c>
      <c r="E42" s="102" t="s">
        <v>197</v>
      </c>
      <c r="F42" s="103"/>
    </row>
    <row r="43" spans="1:6" s="1" customFormat="1" ht="25.5" x14ac:dyDescent="0.2">
      <c r="A43" s="99">
        <v>44316</v>
      </c>
      <c r="B43" s="100">
        <v>22.96</v>
      </c>
      <c r="C43" s="101" t="s">
        <v>217</v>
      </c>
      <c r="D43" s="101" t="s">
        <v>160</v>
      </c>
      <c r="E43" s="102" t="s">
        <v>197</v>
      </c>
      <c r="F43" s="103"/>
    </row>
    <row r="44" spans="1:6" s="1" customFormat="1" ht="25.5" x14ac:dyDescent="0.2">
      <c r="A44" s="99">
        <v>44316</v>
      </c>
      <c r="B44" s="100">
        <v>39.130000000000003</v>
      </c>
      <c r="C44" s="101" t="s">
        <v>217</v>
      </c>
      <c r="D44" s="101" t="s">
        <v>246</v>
      </c>
      <c r="E44" s="102" t="s">
        <v>146</v>
      </c>
      <c r="F44" s="103"/>
    </row>
    <row r="45" spans="1:6" s="1" customFormat="1" ht="63.75" x14ac:dyDescent="0.2">
      <c r="A45" s="123" t="s">
        <v>206</v>
      </c>
      <c r="B45" s="100">
        <v>299.81</v>
      </c>
      <c r="C45" s="101" t="s">
        <v>222</v>
      </c>
      <c r="D45" s="101" t="s">
        <v>154</v>
      </c>
      <c r="E45" s="102" t="s">
        <v>157</v>
      </c>
      <c r="F45" s="103"/>
    </row>
    <row r="46" spans="1:6" s="1" customFormat="1" ht="63.75" x14ac:dyDescent="0.2">
      <c r="A46" s="99">
        <v>44340</v>
      </c>
      <c r="B46" s="100">
        <v>40.96</v>
      </c>
      <c r="C46" s="101" t="s">
        <v>222</v>
      </c>
      <c r="D46" s="101" t="s">
        <v>207</v>
      </c>
      <c r="E46" s="102" t="s">
        <v>146</v>
      </c>
      <c r="F46" s="103"/>
    </row>
    <row r="47" spans="1:6" s="1" customFormat="1" ht="63.75" x14ac:dyDescent="0.2">
      <c r="A47" s="99">
        <v>44340</v>
      </c>
      <c r="B47" s="100">
        <v>102.25</v>
      </c>
      <c r="C47" s="101" t="s">
        <v>222</v>
      </c>
      <c r="D47" s="101" t="s">
        <v>159</v>
      </c>
      <c r="E47" s="102" t="s">
        <v>145</v>
      </c>
      <c r="F47" s="103"/>
    </row>
    <row r="48" spans="1:6" s="1" customFormat="1" ht="63.75" x14ac:dyDescent="0.2">
      <c r="A48" s="99">
        <v>44340</v>
      </c>
      <c r="B48" s="100">
        <v>172.17</v>
      </c>
      <c r="C48" s="101" t="s">
        <v>222</v>
      </c>
      <c r="D48" s="101" t="s">
        <v>238</v>
      </c>
      <c r="E48" s="102" t="s">
        <v>145</v>
      </c>
      <c r="F48" s="103"/>
    </row>
    <row r="49" spans="1:6" s="1" customFormat="1" ht="63.75" x14ac:dyDescent="0.2">
      <c r="A49" s="99">
        <v>44340</v>
      </c>
      <c r="B49" s="100">
        <v>58.18</v>
      </c>
      <c r="C49" s="101" t="s">
        <v>222</v>
      </c>
      <c r="D49" s="101" t="s">
        <v>208</v>
      </c>
      <c r="E49" s="102" t="s">
        <v>145</v>
      </c>
      <c r="F49" s="103"/>
    </row>
    <row r="50" spans="1:6" s="1" customFormat="1" ht="63.75" x14ac:dyDescent="0.2">
      <c r="A50" s="99">
        <v>44341</v>
      </c>
      <c r="B50" s="100">
        <v>21.74</v>
      </c>
      <c r="C50" s="101" t="s">
        <v>222</v>
      </c>
      <c r="D50" s="101" t="s">
        <v>160</v>
      </c>
      <c r="E50" s="102" t="s">
        <v>145</v>
      </c>
      <c r="F50" s="103"/>
    </row>
    <row r="51" spans="1:6" s="1" customFormat="1" ht="63.75" x14ac:dyDescent="0.2">
      <c r="A51" s="99">
        <v>44341</v>
      </c>
      <c r="B51" s="100">
        <v>52.7</v>
      </c>
      <c r="C51" s="101" t="s">
        <v>222</v>
      </c>
      <c r="D51" s="101" t="s">
        <v>243</v>
      </c>
      <c r="E51" s="102" t="s">
        <v>145</v>
      </c>
      <c r="F51" s="103"/>
    </row>
    <row r="52" spans="1:6" s="1" customFormat="1" ht="25.5" x14ac:dyDescent="0.2">
      <c r="A52" s="99">
        <v>44342</v>
      </c>
      <c r="B52" s="100">
        <v>15.85</v>
      </c>
      <c r="C52" s="101" t="s">
        <v>266</v>
      </c>
      <c r="D52" s="101" t="s">
        <v>244</v>
      </c>
      <c r="E52" s="102" t="s">
        <v>153</v>
      </c>
      <c r="F52" s="103"/>
    </row>
    <row r="53" spans="1:6" s="1" customFormat="1" ht="25.5" x14ac:dyDescent="0.2">
      <c r="A53" s="123" t="s">
        <v>209</v>
      </c>
      <c r="B53" s="100">
        <v>412.71000000000004</v>
      </c>
      <c r="C53" s="101" t="s">
        <v>223</v>
      </c>
      <c r="D53" s="101" t="s">
        <v>154</v>
      </c>
      <c r="E53" s="102" t="s">
        <v>157</v>
      </c>
      <c r="F53" s="103"/>
    </row>
    <row r="54" spans="1:6" s="1" customFormat="1" ht="25.5" x14ac:dyDescent="0.2">
      <c r="A54" s="99">
        <v>44368</v>
      </c>
      <c r="B54" s="100">
        <v>72.17</v>
      </c>
      <c r="C54" s="101" t="s">
        <v>223</v>
      </c>
      <c r="D54" s="101" t="s">
        <v>239</v>
      </c>
      <c r="E54" s="102" t="s">
        <v>146</v>
      </c>
      <c r="F54" s="103"/>
    </row>
    <row r="55" spans="1:6" s="1" customFormat="1" ht="25.5" x14ac:dyDescent="0.2">
      <c r="A55" s="99">
        <v>44368</v>
      </c>
      <c r="B55" s="100">
        <v>67.56</v>
      </c>
      <c r="C55" s="101" t="s">
        <v>223</v>
      </c>
      <c r="D55" s="101" t="s">
        <v>159</v>
      </c>
      <c r="E55" s="102" t="s">
        <v>145</v>
      </c>
      <c r="F55" s="103"/>
    </row>
    <row r="56" spans="1:6" s="1" customFormat="1" ht="25.5" x14ac:dyDescent="0.2">
      <c r="A56" s="99">
        <v>44368</v>
      </c>
      <c r="B56" s="100">
        <v>181.74</v>
      </c>
      <c r="C56" s="101" t="s">
        <v>223</v>
      </c>
      <c r="D56" s="101" t="s">
        <v>238</v>
      </c>
      <c r="E56" s="102" t="s">
        <v>145</v>
      </c>
      <c r="F56" s="103"/>
    </row>
    <row r="57" spans="1:6" s="1" customFormat="1" ht="25.5" x14ac:dyDescent="0.2">
      <c r="A57" s="99">
        <v>44368</v>
      </c>
      <c r="B57" s="100">
        <v>35.65</v>
      </c>
      <c r="C57" s="101" t="s">
        <v>223</v>
      </c>
      <c r="D57" s="101" t="s">
        <v>201</v>
      </c>
      <c r="E57" s="102" t="s">
        <v>145</v>
      </c>
      <c r="F57" s="103"/>
    </row>
    <row r="58" spans="1:6" s="1" customFormat="1" ht="25.5" x14ac:dyDescent="0.2">
      <c r="A58" s="99">
        <v>44369</v>
      </c>
      <c r="B58" s="100">
        <v>21.74</v>
      </c>
      <c r="C58" s="101" t="s">
        <v>223</v>
      </c>
      <c r="D58" s="101" t="s">
        <v>160</v>
      </c>
      <c r="E58" s="102" t="s">
        <v>145</v>
      </c>
      <c r="F58" s="103"/>
    </row>
    <row r="59" spans="1:6" s="1" customFormat="1" ht="25.5" x14ac:dyDescent="0.2">
      <c r="A59" s="99">
        <v>44372</v>
      </c>
      <c r="B59" s="100">
        <v>484.87</v>
      </c>
      <c r="C59" s="101" t="s">
        <v>224</v>
      </c>
      <c r="D59" s="101" t="s">
        <v>154</v>
      </c>
      <c r="E59" s="102" t="s">
        <v>157</v>
      </c>
      <c r="F59" s="103"/>
    </row>
    <row r="60" spans="1:6" s="1" customFormat="1" ht="25.5" x14ac:dyDescent="0.2">
      <c r="A60" s="99">
        <v>44372</v>
      </c>
      <c r="B60" s="100">
        <v>57.68</v>
      </c>
      <c r="C60" s="101" t="s">
        <v>224</v>
      </c>
      <c r="D60" s="101" t="s">
        <v>159</v>
      </c>
      <c r="E60" s="102" t="s">
        <v>145</v>
      </c>
      <c r="F60" s="103"/>
    </row>
    <row r="61" spans="1:6" s="1" customFormat="1" ht="25.5" x14ac:dyDescent="0.2">
      <c r="A61" s="99">
        <v>44372</v>
      </c>
      <c r="B61" s="100">
        <v>21.7</v>
      </c>
      <c r="C61" s="101" t="s">
        <v>224</v>
      </c>
      <c r="D61" s="101" t="s">
        <v>200</v>
      </c>
      <c r="E61" s="102" t="s">
        <v>145</v>
      </c>
      <c r="F61" s="103"/>
    </row>
    <row r="62" spans="1:6" s="1" customFormat="1" ht="25.5" x14ac:dyDescent="0.2">
      <c r="A62" s="99">
        <v>44372</v>
      </c>
      <c r="B62" s="100">
        <v>55.739999999999995</v>
      </c>
      <c r="C62" s="101" t="s">
        <v>224</v>
      </c>
      <c r="D62" s="101" t="s">
        <v>243</v>
      </c>
      <c r="E62" s="102" t="s">
        <v>145</v>
      </c>
      <c r="F62" s="103"/>
    </row>
    <row r="63" spans="1:6" s="1" customFormat="1" ht="25.5" x14ac:dyDescent="0.2">
      <c r="A63" s="123">
        <v>44372</v>
      </c>
      <c r="B63" s="100">
        <v>31.3</v>
      </c>
      <c r="C63" s="101" t="s">
        <v>224</v>
      </c>
      <c r="D63" s="101" t="s">
        <v>246</v>
      </c>
      <c r="E63" s="102" t="s">
        <v>146</v>
      </c>
      <c r="F63" s="103"/>
    </row>
    <row r="64" spans="1:6" ht="19.5" customHeight="1" x14ac:dyDescent="0.2">
      <c r="A64" s="59" t="s">
        <v>131</v>
      </c>
      <c r="B64" s="60">
        <f>SUM(B20:B63)</f>
        <v>6393.8666666666668</v>
      </c>
      <c r="C64" s="79" t="str">
        <f>IF(SUBTOTAL(3,B39:B63)=SUBTOTAL(103,B39:B63),'Summary and sign-off'!$A$48,'Summary and sign-off'!$A$49)</f>
        <v>Check - there are no hidden rows with data</v>
      </c>
      <c r="D64" s="137" t="str">
        <f>IF('Summary and sign-off'!F56='Summary and sign-off'!F54,'Summary and sign-off'!A51,'Summary and sign-off'!A50)</f>
        <v>Check - each entry provides sufficient information</v>
      </c>
      <c r="E64" s="137"/>
      <c r="F64" s="129"/>
    </row>
    <row r="65" spans="1:6" ht="10.5" customHeight="1" x14ac:dyDescent="0.2">
      <c r="A65" s="16"/>
      <c r="B65" s="18"/>
      <c r="C65" s="16"/>
      <c r="D65" s="16"/>
      <c r="E65" s="16"/>
      <c r="F65" s="16"/>
    </row>
    <row r="66" spans="1:6" ht="24.75" customHeight="1" x14ac:dyDescent="0.2">
      <c r="A66" s="138" t="s">
        <v>43</v>
      </c>
      <c r="B66" s="138"/>
      <c r="C66" s="138"/>
      <c r="D66" s="138"/>
      <c r="E66" s="138"/>
      <c r="F66" s="16"/>
    </row>
    <row r="67" spans="1:6" ht="20.25" customHeight="1" x14ac:dyDescent="0.2">
      <c r="A67" s="23" t="s">
        <v>48</v>
      </c>
      <c r="B67" s="23" t="s">
        <v>31</v>
      </c>
      <c r="C67" s="23" t="s">
        <v>150</v>
      </c>
      <c r="D67" s="23" t="s">
        <v>149</v>
      </c>
      <c r="E67" s="23" t="s">
        <v>73</v>
      </c>
      <c r="F67" s="27"/>
    </row>
    <row r="68" spans="1:6" s="1" customFormat="1" ht="25.5" x14ac:dyDescent="0.2">
      <c r="A68" s="99">
        <v>44020</v>
      </c>
      <c r="B68" s="100">
        <v>10.43</v>
      </c>
      <c r="C68" s="101" t="s">
        <v>225</v>
      </c>
      <c r="D68" s="101" t="s">
        <v>243</v>
      </c>
      <c r="E68" s="102" t="s">
        <v>146</v>
      </c>
      <c r="F68" s="103"/>
    </row>
    <row r="69" spans="1:6" s="1" customFormat="1" ht="25.5" x14ac:dyDescent="0.2">
      <c r="A69" s="99">
        <v>44021</v>
      </c>
      <c r="B69" s="100">
        <v>10.43</v>
      </c>
      <c r="C69" s="101" t="s">
        <v>225</v>
      </c>
      <c r="D69" s="101" t="s">
        <v>243</v>
      </c>
      <c r="E69" s="102" t="s">
        <v>146</v>
      </c>
      <c r="F69" s="103"/>
    </row>
    <row r="70" spans="1:6" s="1" customFormat="1" ht="25.5" x14ac:dyDescent="0.2">
      <c r="A70" s="99">
        <v>44279</v>
      </c>
      <c r="B70" s="100">
        <v>19.22</v>
      </c>
      <c r="C70" s="101" t="s">
        <v>237</v>
      </c>
      <c r="D70" s="101" t="s">
        <v>210</v>
      </c>
      <c r="E70" s="102" t="s">
        <v>146</v>
      </c>
      <c r="F70" s="103"/>
    </row>
    <row r="71" spans="1:6" ht="19.5" customHeight="1" x14ac:dyDescent="0.2">
      <c r="A71" s="59" t="s">
        <v>128</v>
      </c>
      <c r="B71" s="60">
        <f>SUM(B68:B70)</f>
        <v>40.08</v>
      </c>
      <c r="C71" s="79" t="str">
        <f>IF(SUBTOTAL(3,B68:B70)=SUBTOTAL(103,B68:B70),'Summary and sign-off'!$A$48,'Summary and sign-off'!$A$49)</f>
        <v>Check - there are no hidden rows with data</v>
      </c>
      <c r="D71" s="137" t="str">
        <f>IF('Summary and sign-off'!F57='Summary and sign-off'!F54,'Summary and sign-off'!A51,'Summary and sign-off'!A50)</f>
        <v>Check - each entry provides sufficient information</v>
      </c>
      <c r="E71" s="137"/>
      <c r="F71" s="16"/>
    </row>
    <row r="72" spans="1:6" ht="10.5" customHeight="1" x14ac:dyDescent="0.2">
      <c r="A72" s="16"/>
      <c r="B72" s="52"/>
      <c r="C72" s="18"/>
      <c r="D72" s="16"/>
      <c r="E72" s="16"/>
      <c r="F72" s="16"/>
    </row>
    <row r="73" spans="1:6" ht="34.5" customHeight="1" x14ac:dyDescent="0.2">
      <c r="A73" s="30" t="s">
        <v>1</v>
      </c>
      <c r="B73" s="53">
        <f>B15+B64+B71</f>
        <v>4690.8266666666668</v>
      </c>
      <c r="C73" s="31"/>
      <c r="D73" s="31"/>
      <c r="E73" s="31"/>
      <c r="F73" s="16"/>
    </row>
    <row r="74" spans="1:6" x14ac:dyDescent="0.2">
      <c r="A74" s="16"/>
      <c r="B74" s="18"/>
      <c r="C74" s="16"/>
      <c r="D74" s="16"/>
      <c r="E74" s="16"/>
      <c r="F74" s="16"/>
    </row>
    <row r="75" spans="1:6" x14ac:dyDescent="0.2">
      <c r="A75" s="17" t="s">
        <v>8</v>
      </c>
      <c r="B75" s="18"/>
      <c r="C75" s="16"/>
      <c r="D75" s="16"/>
      <c r="E75" s="16"/>
      <c r="F75" s="16"/>
    </row>
    <row r="76" spans="1:6" ht="12.6" customHeight="1" x14ac:dyDescent="0.2">
      <c r="A76" s="19" t="s">
        <v>168</v>
      </c>
      <c r="F76" s="16"/>
    </row>
    <row r="77" spans="1:6" ht="12.95" customHeight="1" x14ac:dyDescent="0.2">
      <c r="A77" s="19" t="s">
        <v>132</v>
      </c>
      <c r="B77" s="16"/>
      <c r="D77" s="16"/>
      <c r="F77" s="16"/>
    </row>
    <row r="78" spans="1:6" x14ac:dyDescent="0.2">
      <c r="A78" s="19" t="s">
        <v>125</v>
      </c>
      <c r="F78" s="16"/>
    </row>
    <row r="79" spans="1:6" x14ac:dyDescent="0.2">
      <c r="A79" s="19" t="s">
        <v>133</v>
      </c>
      <c r="B79" s="18"/>
      <c r="C79" s="16"/>
      <c r="D79" s="16"/>
      <c r="E79" s="16"/>
      <c r="F79" s="16"/>
    </row>
    <row r="80" spans="1:6" ht="12.95" customHeight="1" x14ac:dyDescent="0.2">
      <c r="A80" s="19" t="s">
        <v>124</v>
      </c>
      <c r="B80" s="16"/>
      <c r="D80" s="16"/>
      <c r="F80" s="16"/>
    </row>
    <row r="81" spans="1:6" x14ac:dyDescent="0.2">
      <c r="A81" s="19" t="s">
        <v>129</v>
      </c>
      <c r="F81" s="16"/>
    </row>
    <row r="82" spans="1:6" x14ac:dyDescent="0.2">
      <c r="A82" s="19" t="s">
        <v>138</v>
      </c>
      <c r="B82" s="19"/>
      <c r="C82" s="19"/>
      <c r="D82" s="19"/>
      <c r="F82" s="16"/>
    </row>
    <row r="83" spans="1:6" x14ac:dyDescent="0.2">
      <c r="A83" s="25"/>
      <c r="B83" s="16"/>
      <c r="C83" s="16"/>
      <c r="D83" s="16"/>
      <c r="E83" s="16"/>
      <c r="F83" s="16"/>
    </row>
    <row r="84" spans="1:6" hidden="1" x14ac:dyDescent="0.2">
      <c r="A84" s="25"/>
      <c r="B84" s="16"/>
      <c r="C84" s="16"/>
      <c r="D84" s="16"/>
      <c r="E84" s="16"/>
      <c r="F84" s="16"/>
    </row>
    <row r="85" spans="1:6" x14ac:dyDescent="0.2"/>
    <row r="86" spans="1:6" x14ac:dyDescent="0.2"/>
    <row r="87" spans="1:6" x14ac:dyDescent="0.2"/>
    <row r="88" spans="1:6" x14ac:dyDescent="0.2"/>
    <row r="89" spans="1:6" ht="12.75" hidden="1" customHeight="1" x14ac:dyDescent="0.2"/>
    <row r="90" spans="1:6" x14ac:dyDescent="0.2"/>
    <row r="91" spans="1:6" x14ac:dyDescent="0.2"/>
    <row r="92" spans="1:6" hidden="1" x14ac:dyDescent="0.2">
      <c r="A92" s="25"/>
      <c r="B92" s="16"/>
      <c r="C92" s="16"/>
      <c r="D92" s="16"/>
      <c r="E92" s="16"/>
      <c r="F92" s="16"/>
    </row>
    <row r="93" spans="1:6" hidden="1" x14ac:dyDescent="0.2">
      <c r="A93" s="25"/>
      <c r="B93" s="16"/>
      <c r="C93" s="16"/>
      <c r="D93" s="16"/>
      <c r="E93" s="16"/>
      <c r="F93" s="16"/>
    </row>
    <row r="94" spans="1:6" hidden="1" x14ac:dyDescent="0.2">
      <c r="A94" s="25"/>
      <c r="B94" s="16"/>
      <c r="C94" s="16"/>
      <c r="D94" s="16"/>
      <c r="E94" s="16"/>
      <c r="F94" s="16"/>
    </row>
    <row r="95" spans="1:6" hidden="1" x14ac:dyDescent="0.2">
      <c r="A95" s="25"/>
      <c r="B95" s="16"/>
      <c r="C95" s="16"/>
      <c r="D95" s="16"/>
      <c r="E95" s="16"/>
      <c r="F95" s="16"/>
    </row>
    <row r="96" spans="1:6" hidden="1" x14ac:dyDescent="0.2">
      <c r="A96" s="25"/>
      <c r="B96" s="16"/>
      <c r="C96" s="16"/>
      <c r="D96" s="16"/>
      <c r="E96" s="16"/>
      <c r="F96" s="16"/>
    </row>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sheetData>
  <sheetProtection formatCells="0" formatRows="0" insertColumns="0" insertRows="0" deleteRows="0"/>
  <mergeCells count="15">
    <mergeCell ref="D64:E64"/>
    <mergeCell ref="A66:E66"/>
    <mergeCell ref="D71:E71"/>
    <mergeCell ref="B7:E7"/>
    <mergeCell ref="A8:E8"/>
    <mergeCell ref="A9:E9"/>
    <mergeCell ref="A10:E10"/>
    <mergeCell ref="D15:E15"/>
    <mergeCell ref="A18:E18"/>
    <mergeCell ref="B6:E6"/>
    <mergeCell ref="A1:E1"/>
    <mergeCell ref="B2:E2"/>
    <mergeCell ref="B3:E3"/>
    <mergeCell ref="B4:E4"/>
    <mergeCell ref="B5:E5"/>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6:A37 A12:A14 A68:A70 A39:A63" xr:uid="{DF40EBB4-1427-4BC3-A26B-5F754FBED765}">
      <formula1>$B$4</formula1>
      <formula2>$B$5</formula2>
    </dataValidation>
    <dataValidation allowBlank="1" showInputMessage="1" showErrorMessage="1" prompt="Insert additional rows as needed:_x000a_- 'right click' on a row number (left of screen)_x000a_- select 'Insert' (this will insert a row above it)" sqref="A67 A11 A38 A19:A35" xr:uid="{094247AA-C938-481C-ABCC-BCFE5C2938DB}"/>
  </dataValidations>
  <pageMargins left="0.74" right="0.17" top="0.74803149606299213" bottom="0.74803149606299213" header="0.31496062992125984" footer="0.31496062992125984"/>
  <pageSetup paperSize="9" scale="65"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CC707360-FA0F-421A-8C2E-CB0556475819}">
          <x14:formula1>
            <xm:f>'Summary and sign-off'!$A$47</xm:f>
          </x14:formula1>
          <xm:sqref>B36:B37 B12:B14 B68:B70 B39:B63</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DD35103E-2DC3-4352-A40E-374CE893902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EDD06F1-BB64-4A62-99EF-41F80A9DD4D3}">
          <x14:formula1>
            <xm:f>'Summary and sign-off'!$A$27:$A$28</xm:f>
          </x14:formula1>
          <xm:sqref>B6:E6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9DF8-9483-4EC0-998E-0BD55D48A2D7}">
  <sheetPr>
    <tabColor theme="3" tint="0.39997558519241921"/>
    <pageSetUpPr fitToPage="1"/>
  </sheetPr>
  <dimension ref="A1:J63"/>
  <sheetViews>
    <sheetView zoomScaleNormal="100" workbookViewId="0">
      <selection activeCell="D18" sqref="D18"/>
    </sheetView>
  </sheetViews>
  <sheetFormatPr defaultColWidth="0" defaultRowHeight="12.75" zeroHeight="1" x14ac:dyDescent="0.2"/>
  <cols>
    <col min="1" max="1" width="29.85546875" style="80" customWidth="1"/>
    <col min="2" max="2" width="11.42578125" style="80" customWidth="1"/>
    <col min="3" max="3" width="41.28515625" style="80" customWidth="1"/>
    <col min="4" max="4" width="21.5703125" style="80" customWidth="1"/>
    <col min="5" max="5" width="13.42578125" style="80" customWidth="1"/>
    <col min="6" max="6" width="29.7109375" style="80" customWidth="1"/>
    <col min="7" max="10" width="9.140625" style="80" hidden="1" customWidth="1"/>
    <col min="11" max="13" width="0" style="80" hidden="1" customWidth="1"/>
    <col min="14" max="16384" width="0" style="80" hidden="1"/>
  </cols>
  <sheetData>
    <row r="1" spans="1:6" ht="26.25" customHeight="1" x14ac:dyDescent="0.2">
      <c r="A1" s="132" t="s">
        <v>6</v>
      </c>
      <c r="B1" s="132"/>
      <c r="C1" s="132"/>
      <c r="D1" s="132"/>
      <c r="E1" s="132"/>
    </row>
    <row r="2" spans="1:6" ht="21" customHeight="1" x14ac:dyDescent="0.2">
      <c r="A2" s="2" t="s">
        <v>2</v>
      </c>
      <c r="B2" s="136" t="str">
        <f>'Summary and sign-off'!B2:F2</f>
        <v>Education New Zealand</v>
      </c>
      <c r="C2" s="136"/>
      <c r="D2" s="136"/>
      <c r="E2" s="136"/>
    </row>
    <row r="3" spans="1:6" ht="21" customHeight="1" x14ac:dyDescent="0.2">
      <c r="A3" s="2" t="s">
        <v>3</v>
      </c>
      <c r="B3" s="136" t="str">
        <f>'Summary and sign-off'!B3:F3</f>
        <v>Grant McPherson</v>
      </c>
      <c r="C3" s="136"/>
      <c r="D3" s="136"/>
      <c r="E3" s="136"/>
    </row>
    <row r="4" spans="1:6" ht="21" customHeight="1" x14ac:dyDescent="0.2">
      <c r="A4" s="2" t="s">
        <v>74</v>
      </c>
      <c r="B4" s="136">
        <f>'Summary and sign-off'!B4:F4</f>
        <v>44013</v>
      </c>
      <c r="C4" s="136"/>
      <c r="D4" s="136"/>
      <c r="E4" s="136"/>
    </row>
    <row r="5" spans="1:6" ht="21" customHeight="1" x14ac:dyDescent="0.2">
      <c r="A5" s="2" t="s">
        <v>75</v>
      </c>
      <c r="B5" s="136">
        <f>'Summary and sign-off'!B5:F5</f>
        <v>44377</v>
      </c>
      <c r="C5" s="136"/>
      <c r="D5" s="136"/>
      <c r="E5" s="136"/>
    </row>
    <row r="6" spans="1:6" ht="21" customHeight="1" x14ac:dyDescent="0.2">
      <c r="A6" s="2" t="s">
        <v>29</v>
      </c>
      <c r="B6" s="130" t="s">
        <v>28</v>
      </c>
      <c r="C6" s="130"/>
      <c r="D6" s="130"/>
      <c r="E6" s="130"/>
    </row>
    <row r="7" spans="1:6" ht="21" customHeight="1" x14ac:dyDescent="0.2">
      <c r="A7" s="2" t="s">
        <v>90</v>
      </c>
      <c r="B7" s="130" t="s">
        <v>102</v>
      </c>
      <c r="C7" s="130"/>
      <c r="D7" s="130"/>
      <c r="E7" s="130"/>
    </row>
    <row r="8" spans="1:6" ht="35.25" customHeight="1" x14ac:dyDescent="0.25">
      <c r="A8" s="144" t="s">
        <v>134</v>
      </c>
      <c r="B8" s="144"/>
      <c r="C8" s="145"/>
      <c r="D8" s="145"/>
      <c r="E8" s="145"/>
      <c r="F8" s="26"/>
    </row>
    <row r="9" spans="1:6" ht="35.25" customHeight="1" x14ac:dyDescent="0.25">
      <c r="A9" s="146" t="s">
        <v>115</v>
      </c>
      <c r="B9" s="147"/>
      <c r="C9" s="147"/>
      <c r="D9" s="147"/>
      <c r="E9" s="147"/>
      <c r="F9" s="26"/>
    </row>
    <row r="10" spans="1:6" ht="28.5" customHeight="1" x14ac:dyDescent="0.2">
      <c r="A10" s="23" t="s">
        <v>136</v>
      </c>
      <c r="B10" s="23" t="s">
        <v>31</v>
      </c>
      <c r="C10" s="23" t="s">
        <v>151</v>
      </c>
      <c r="D10" s="23" t="s">
        <v>149</v>
      </c>
      <c r="E10" s="23" t="s">
        <v>73</v>
      </c>
      <c r="F10" s="19"/>
    </row>
    <row r="11" spans="1:6" s="1" customFormat="1" ht="38.25" x14ac:dyDescent="0.2">
      <c r="A11" s="99">
        <v>44027</v>
      </c>
      <c r="B11" s="100">
        <v>59.57</v>
      </c>
      <c r="C11" s="109" t="s">
        <v>226</v>
      </c>
      <c r="D11" s="109" t="s">
        <v>227</v>
      </c>
      <c r="E11" s="110" t="s">
        <v>146</v>
      </c>
    </row>
    <row r="12" spans="1:6" s="1" customFormat="1" x14ac:dyDescent="0.2">
      <c r="A12" s="99">
        <v>44137</v>
      </c>
      <c r="B12" s="100">
        <v>7.39</v>
      </c>
      <c r="C12" s="109" t="s">
        <v>187</v>
      </c>
      <c r="D12" s="109" t="s">
        <v>186</v>
      </c>
      <c r="E12" s="110" t="s">
        <v>146</v>
      </c>
    </row>
    <row r="13" spans="1:6" s="1" customFormat="1" ht="38.25" x14ac:dyDescent="0.2">
      <c r="A13" s="99">
        <v>44147</v>
      </c>
      <c r="B13" s="100">
        <v>7.65</v>
      </c>
      <c r="C13" s="109" t="s">
        <v>185</v>
      </c>
      <c r="D13" s="109" t="s">
        <v>186</v>
      </c>
      <c r="E13" s="110" t="s">
        <v>145</v>
      </c>
    </row>
    <row r="14" spans="1:6" s="1" customFormat="1" x14ac:dyDescent="0.2">
      <c r="A14" s="99">
        <v>44188</v>
      </c>
      <c r="B14" s="100">
        <v>7.48</v>
      </c>
      <c r="C14" s="109" t="s">
        <v>189</v>
      </c>
      <c r="D14" s="109" t="s">
        <v>186</v>
      </c>
      <c r="E14" s="110" t="s">
        <v>146</v>
      </c>
    </row>
    <row r="15" spans="1:6" s="1" customFormat="1" ht="25.5" x14ac:dyDescent="0.2">
      <c r="A15" s="99">
        <v>44279</v>
      </c>
      <c r="B15" s="100">
        <v>8.26</v>
      </c>
      <c r="C15" s="109" t="s">
        <v>218</v>
      </c>
      <c r="D15" s="109" t="s">
        <v>186</v>
      </c>
      <c r="E15" s="110" t="s">
        <v>146</v>
      </c>
    </row>
    <row r="16" spans="1:6" s="1" customFormat="1" ht="25.5" x14ac:dyDescent="0.2">
      <c r="A16" s="99">
        <v>44280</v>
      </c>
      <c r="B16" s="100">
        <v>80.44</v>
      </c>
      <c r="C16" s="109" t="s">
        <v>211</v>
      </c>
      <c r="D16" s="109" t="s">
        <v>268</v>
      </c>
      <c r="E16" s="110" t="s">
        <v>146</v>
      </c>
    </row>
    <row r="17" spans="1:6" s="1" customFormat="1" ht="25.5" x14ac:dyDescent="0.2">
      <c r="A17" s="99">
        <v>44284</v>
      </c>
      <c r="B17" s="100">
        <v>34.78</v>
      </c>
      <c r="C17" s="109" t="s">
        <v>219</v>
      </c>
      <c r="D17" s="109" t="s">
        <v>212</v>
      </c>
      <c r="E17" s="110" t="s">
        <v>158</v>
      </c>
    </row>
    <row r="18" spans="1:6" s="1" customFormat="1" ht="38.25" x14ac:dyDescent="0.2">
      <c r="A18" s="99">
        <v>44286</v>
      </c>
      <c r="B18" s="100">
        <v>34.869999999999997</v>
      </c>
      <c r="C18" s="109" t="s">
        <v>220</v>
      </c>
      <c r="D18" s="109" t="s">
        <v>212</v>
      </c>
      <c r="E18" s="110" t="s">
        <v>153</v>
      </c>
    </row>
    <row r="19" spans="1:6" s="1" customFormat="1" ht="25.5" x14ac:dyDescent="0.2">
      <c r="A19" s="99">
        <v>44327</v>
      </c>
      <c r="B19" s="100">
        <v>7.65</v>
      </c>
      <c r="C19" s="109" t="s">
        <v>221</v>
      </c>
      <c r="D19" s="109" t="s">
        <v>186</v>
      </c>
      <c r="E19" s="110" t="s">
        <v>146</v>
      </c>
    </row>
    <row r="20" spans="1:6" s="1" customFormat="1" x14ac:dyDescent="0.2">
      <c r="A20" s="99">
        <v>44329</v>
      </c>
      <c r="B20" s="100">
        <v>7.65</v>
      </c>
      <c r="C20" s="109" t="s">
        <v>214</v>
      </c>
      <c r="D20" s="109" t="s">
        <v>186</v>
      </c>
      <c r="E20" s="110" t="s">
        <v>146</v>
      </c>
    </row>
    <row r="21" spans="1:6" ht="34.5" customHeight="1" x14ac:dyDescent="0.2">
      <c r="A21" s="48" t="s">
        <v>110</v>
      </c>
      <c r="B21" s="54">
        <f>SUM(B11:B20)</f>
        <v>255.74000000000004</v>
      </c>
      <c r="C21" s="58" t="str">
        <f>IF(SUBTOTAL(3,B16:B20)=SUBTOTAL(103,B16:B20),'Summary and sign-off'!$A$48,'Summary and sign-off'!$A$49)</f>
        <v>Check - there are no hidden rows with data</v>
      </c>
      <c r="D21" s="137" t="str">
        <f>IF('Summary and sign-off'!F58='Summary and sign-off'!F54,'Summary and sign-off'!A51,'Summary and sign-off'!A50)</f>
        <v>Check - each entry provides sufficient information</v>
      </c>
      <c r="E21" s="137"/>
      <c r="F21" s="1"/>
    </row>
    <row r="22" spans="1:6" x14ac:dyDescent="0.2">
      <c r="A22" s="17"/>
      <c r="B22" s="16"/>
      <c r="C22" s="16"/>
      <c r="D22" s="16"/>
      <c r="E22" s="16"/>
    </row>
    <row r="23" spans="1:6" x14ac:dyDescent="0.2">
      <c r="A23" s="17" t="s">
        <v>8</v>
      </c>
      <c r="B23" s="18"/>
      <c r="C23" s="16"/>
      <c r="D23" s="16"/>
      <c r="E23" s="16"/>
    </row>
    <row r="24" spans="1:6" ht="12.75" customHeight="1" x14ac:dyDescent="0.2">
      <c r="A24" s="19" t="s">
        <v>135</v>
      </c>
      <c r="B24" s="19"/>
      <c r="C24" s="19"/>
      <c r="D24" s="19"/>
      <c r="E24" s="19"/>
    </row>
    <row r="25" spans="1:6" x14ac:dyDescent="0.2">
      <c r="A25" s="19" t="s">
        <v>169</v>
      </c>
      <c r="B25" s="19"/>
      <c r="C25" s="27"/>
      <c r="D25" s="27"/>
      <c r="E25" s="27"/>
    </row>
    <row r="26" spans="1:6" x14ac:dyDescent="0.2">
      <c r="A26" s="19" t="s">
        <v>133</v>
      </c>
      <c r="B26" s="18"/>
      <c r="C26" s="16"/>
      <c r="D26" s="16"/>
      <c r="E26" s="16"/>
      <c r="F26" s="16"/>
    </row>
    <row r="27" spans="1:6" x14ac:dyDescent="0.2">
      <c r="A27" s="19" t="s">
        <v>13</v>
      </c>
      <c r="B27" s="19"/>
      <c r="C27" s="27"/>
      <c r="D27" s="27"/>
      <c r="E27" s="27"/>
    </row>
    <row r="28" spans="1:6" ht="12.75" customHeight="1" x14ac:dyDescent="0.2">
      <c r="A28" s="19" t="s">
        <v>139</v>
      </c>
      <c r="B28" s="19"/>
      <c r="C28" s="21"/>
      <c r="D28" s="21"/>
      <c r="E28" s="21"/>
    </row>
    <row r="29" spans="1:6" x14ac:dyDescent="0.2">
      <c r="A29" s="16"/>
      <c r="B29" s="16"/>
      <c r="C29" s="16"/>
      <c r="D29" s="16"/>
      <c r="E29" s="16"/>
    </row>
    <row r="32" spans="1:6" x14ac:dyDescent="0.2"/>
    <row r="33" x14ac:dyDescent="0.2"/>
    <row r="34" x14ac:dyDescent="0.2"/>
    <row r="35" x14ac:dyDescent="0.2"/>
    <row r="36" x14ac:dyDescent="0.2"/>
    <row r="37" x14ac:dyDescent="0.2"/>
    <row r="48" x14ac:dyDescent="0.2"/>
    <row r="49" spans="1:1" x14ac:dyDescent="0.2"/>
    <row r="50" spans="1:1" x14ac:dyDescent="0.2"/>
    <row r="51" spans="1:1" x14ac:dyDescent="0.2"/>
    <row r="52" spans="1:1" x14ac:dyDescent="0.2">
      <c r="A52" s="124"/>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sheetData>
  <sheetProtection formatCells="0" insertRows="0" deleteRows="0"/>
  <mergeCells count="10">
    <mergeCell ref="B7:E7"/>
    <mergeCell ref="A8:E8"/>
    <mergeCell ref="A9:E9"/>
    <mergeCell ref="D21:E21"/>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20" xr:uid="{8DFD0BBD-7091-4761-A8E2-C55D1009D03F}">
      <formula1>$B$4</formula1>
      <formula2>$B$5</formula2>
    </dataValidation>
    <dataValidation allowBlank="1" showInputMessage="1" showErrorMessage="1" prompt="Insert additional rows as needed:_x000a_- 'right click' on a row number (left of screen)_x000a_- select 'Insert' (this will insert a row above it)" sqref="A10:A15" xr:uid="{6D674E08-D3E6-4348-A5CB-8B0224422509}"/>
  </dataValidations>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9A7E9E16-C676-4A05-A4CC-4A7D7D4DBA4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FD24B79-D334-481D-B1D9-10B8399EE3A5}">
          <x14:formula1>
            <xm:f>'Summary and sign-off'!$A$27:$A$28</xm:f>
          </x14:formula1>
          <xm:sqref>B6:E6</xm:sqref>
        </x14:dataValidation>
        <x14:dataValidation type="decimal" operator="greaterThan" allowBlank="1" showInputMessage="1" showErrorMessage="1" error="This cell must contain a dollar figure" xr:uid="{FF866E9A-6965-401F-8B5D-95D5147EC406}">
          <x14:formula1>
            <xm:f>'Summary and sign-off'!$A$47</xm:f>
          </x14:formula1>
          <xm:sqref>B16:B20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0719-DB64-419A-A5CF-F64142CB93FA}">
  <sheetPr>
    <tabColor theme="3" tint="0.39997558519241921"/>
    <pageSetUpPr fitToPage="1"/>
  </sheetPr>
  <dimension ref="A1:M74"/>
  <sheetViews>
    <sheetView zoomScaleNormal="100" workbookViewId="0">
      <selection activeCell="D29" sqref="D29"/>
    </sheetView>
  </sheetViews>
  <sheetFormatPr defaultColWidth="0" defaultRowHeight="12.75" zeroHeight="1" x14ac:dyDescent="0.2"/>
  <cols>
    <col min="1" max="1" width="31.7109375" style="80" customWidth="1"/>
    <col min="2" max="2" width="14.28515625" style="80" customWidth="1"/>
    <col min="3" max="3" width="53" style="80" customWidth="1"/>
    <col min="4" max="4" width="28" style="80" customWidth="1"/>
    <col min="5" max="5" width="21.42578125" style="80" customWidth="1"/>
    <col min="6" max="6" width="29.7109375" style="80" customWidth="1"/>
    <col min="7" max="10" width="9.140625" style="80" hidden="1" customWidth="1"/>
    <col min="11" max="13" width="0" style="80" hidden="1" customWidth="1"/>
    <col min="14" max="16384" width="9.140625" style="80" hidden="1"/>
  </cols>
  <sheetData>
    <row r="1" spans="1:6" ht="26.25" customHeight="1" x14ac:dyDescent="0.2">
      <c r="A1" s="132" t="s">
        <v>6</v>
      </c>
      <c r="B1" s="132"/>
      <c r="C1" s="132"/>
      <c r="D1" s="132"/>
      <c r="E1" s="132"/>
    </row>
    <row r="2" spans="1:6" ht="21" customHeight="1" x14ac:dyDescent="0.2">
      <c r="A2" s="2" t="s">
        <v>2</v>
      </c>
      <c r="B2" s="136" t="str">
        <f>'Summary and sign-off'!B2:F2</f>
        <v>Education New Zealand</v>
      </c>
      <c r="C2" s="136"/>
      <c r="D2" s="136"/>
      <c r="E2" s="136"/>
    </row>
    <row r="3" spans="1:6" ht="21" customHeight="1" x14ac:dyDescent="0.2">
      <c r="A3" s="2" t="s">
        <v>3</v>
      </c>
      <c r="B3" s="136" t="str">
        <f>'Summary and sign-off'!B3:F3</f>
        <v>Grant McPherson</v>
      </c>
      <c r="C3" s="136"/>
      <c r="D3" s="136"/>
      <c r="E3" s="136"/>
    </row>
    <row r="4" spans="1:6" ht="21" customHeight="1" x14ac:dyDescent="0.2">
      <c r="A4" s="2" t="s">
        <v>74</v>
      </c>
      <c r="B4" s="136">
        <f>'Summary and sign-off'!B4:F4</f>
        <v>44013</v>
      </c>
      <c r="C4" s="136"/>
      <c r="D4" s="136"/>
      <c r="E4" s="136"/>
    </row>
    <row r="5" spans="1:6" ht="21" customHeight="1" x14ac:dyDescent="0.2">
      <c r="A5" s="2" t="s">
        <v>75</v>
      </c>
      <c r="B5" s="136">
        <f>'Summary and sign-off'!B5:F5</f>
        <v>44377</v>
      </c>
      <c r="C5" s="136"/>
      <c r="D5" s="136"/>
      <c r="E5" s="136"/>
    </row>
    <row r="6" spans="1:6" ht="21" customHeight="1" x14ac:dyDescent="0.2">
      <c r="A6" s="2" t="s">
        <v>29</v>
      </c>
      <c r="B6" s="130" t="s">
        <v>28</v>
      </c>
      <c r="C6" s="130"/>
      <c r="D6" s="130"/>
      <c r="E6" s="130"/>
      <c r="F6" s="22"/>
    </row>
    <row r="7" spans="1:6" ht="21" customHeight="1" x14ac:dyDescent="0.2">
      <c r="A7" s="2" t="s">
        <v>90</v>
      </c>
      <c r="B7" s="130" t="s">
        <v>102</v>
      </c>
      <c r="C7" s="130"/>
      <c r="D7" s="130"/>
      <c r="E7" s="130"/>
      <c r="F7" s="22"/>
    </row>
    <row r="8" spans="1:6" ht="35.25" customHeight="1" x14ac:dyDescent="0.2">
      <c r="A8" s="140" t="s">
        <v>0</v>
      </c>
      <c r="B8" s="140"/>
      <c r="C8" s="145"/>
      <c r="D8" s="145"/>
      <c r="E8" s="145"/>
    </row>
    <row r="9" spans="1:6" ht="35.25" customHeight="1" x14ac:dyDescent="0.2">
      <c r="A9" s="148" t="s">
        <v>108</v>
      </c>
      <c r="B9" s="149"/>
      <c r="C9" s="149"/>
      <c r="D9" s="149"/>
      <c r="E9" s="149"/>
    </row>
    <row r="10" spans="1:6" ht="23.25" customHeight="1" x14ac:dyDescent="0.2">
      <c r="A10" s="23" t="s">
        <v>48</v>
      </c>
      <c r="B10" s="23" t="s">
        <v>31</v>
      </c>
      <c r="C10" s="23" t="s">
        <v>152</v>
      </c>
      <c r="D10" s="23" t="s">
        <v>149</v>
      </c>
      <c r="E10" s="23" t="s">
        <v>73</v>
      </c>
      <c r="F10" s="19"/>
    </row>
    <row r="11" spans="1:6" s="1" customFormat="1" x14ac:dyDescent="0.2">
      <c r="A11" s="99">
        <v>44027</v>
      </c>
      <c r="B11" s="100">
        <v>521.74</v>
      </c>
      <c r="C11" s="109" t="s">
        <v>228</v>
      </c>
      <c r="D11" s="109" t="s">
        <v>229</v>
      </c>
      <c r="E11" s="110" t="s">
        <v>148</v>
      </c>
    </row>
    <row r="12" spans="1:6" s="1" customFormat="1" ht="25.5" x14ac:dyDescent="0.2">
      <c r="A12" s="99">
        <v>44041</v>
      </c>
      <c r="B12" s="100">
        <v>693.91</v>
      </c>
      <c r="C12" s="109" t="s">
        <v>260</v>
      </c>
      <c r="D12" s="109" t="s">
        <v>191</v>
      </c>
      <c r="E12" s="110" t="s">
        <v>148</v>
      </c>
    </row>
    <row r="13" spans="1:6" s="1" customFormat="1" x14ac:dyDescent="0.2">
      <c r="A13" s="99">
        <v>44043</v>
      </c>
      <c r="B13" s="100">
        <v>43.38</v>
      </c>
      <c r="C13" s="109" t="s">
        <v>247</v>
      </c>
      <c r="D13" s="109" t="s">
        <v>147</v>
      </c>
      <c r="E13" s="110" t="s">
        <v>148</v>
      </c>
    </row>
    <row r="14" spans="1:6" s="1" customFormat="1" x14ac:dyDescent="0.2">
      <c r="A14" s="99">
        <v>44074</v>
      </c>
      <c r="B14" s="100">
        <v>23.87</v>
      </c>
      <c r="C14" s="109" t="s">
        <v>248</v>
      </c>
      <c r="D14" s="109" t="s">
        <v>147</v>
      </c>
      <c r="E14" s="110" t="s">
        <v>148</v>
      </c>
    </row>
    <row r="15" spans="1:6" s="1" customFormat="1" x14ac:dyDescent="0.2">
      <c r="A15" s="99">
        <v>44104</v>
      </c>
      <c r="B15" s="100">
        <v>42.79</v>
      </c>
      <c r="C15" s="109" t="s">
        <v>249</v>
      </c>
      <c r="D15" s="109" t="s">
        <v>147</v>
      </c>
      <c r="E15" s="110" t="s">
        <v>148</v>
      </c>
    </row>
    <row r="16" spans="1:6" s="1" customFormat="1" x14ac:dyDescent="0.2">
      <c r="A16" s="99">
        <v>44104</v>
      </c>
      <c r="B16" s="100">
        <v>252.42000000000002</v>
      </c>
      <c r="C16" s="109" t="s">
        <v>259</v>
      </c>
      <c r="D16" s="109" t="s">
        <v>184</v>
      </c>
      <c r="E16" s="110" t="s">
        <v>148</v>
      </c>
    </row>
    <row r="17" spans="1:5" s="1" customFormat="1" x14ac:dyDescent="0.2">
      <c r="A17" s="99">
        <v>44135</v>
      </c>
      <c r="B17" s="100">
        <v>24.380000000000003</v>
      </c>
      <c r="C17" s="109" t="s">
        <v>250</v>
      </c>
      <c r="D17" s="109" t="s">
        <v>147</v>
      </c>
      <c r="E17" s="110" t="s">
        <v>148</v>
      </c>
    </row>
    <row r="18" spans="1:5" s="1" customFormat="1" ht="25.5" x14ac:dyDescent="0.2">
      <c r="A18" s="99">
        <v>44136</v>
      </c>
      <c r="B18" s="100">
        <v>10350</v>
      </c>
      <c r="C18" s="109" t="s">
        <v>232</v>
      </c>
      <c r="D18" s="109" t="s">
        <v>264</v>
      </c>
      <c r="E18" s="110" t="s">
        <v>148</v>
      </c>
    </row>
    <row r="19" spans="1:5" s="1" customFormat="1" x14ac:dyDescent="0.2">
      <c r="A19" s="99">
        <v>44165</v>
      </c>
      <c r="B19" s="100">
        <v>24.55</v>
      </c>
      <c r="C19" s="109" t="s">
        <v>251</v>
      </c>
      <c r="D19" s="109" t="s">
        <v>147</v>
      </c>
      <c r="E19" s="110" t="s">
        <v>148</v>
      </c>
    </row>
    <row r="20" spans="1:5" s="1" customFormat="1" x14ac:dyDescent="0.2">
      <c r="A20" s="99">
        <v>44196</v>
      </c>
      <c r="B20" s="100">
        <v>23.700000000000003</v>
      </c>
      <c r="C20" s="109" t="s">
        <v>252</v>
      </c>
      <c r="D20" s="109" t="s">
        <v>147</v>
      </c>
      <c r="E20" s="110" t="s">
        <v>148</v>
      </c>
    </row>
    <row r="21" spans="1:5" s="1" customFormat="1" x14ac:dyDescent="0.2">
      <c r="A21" s="99">
        <v>44227</v>
      </c>
      <c r="B21" s="100">
        <v>22.17</v>
      </c>
      <c r="C21" s="109" t="s">
        <v>253</v>
      </c>
      <c r="D21" s="109" t="s">
        <v>147</v>
      </c>
      <c r="E21" s="110" t="s">
        <v>148</v>
      </c>
    </row>
    <row r="22" spans="1:5" s="1" customFormat="1" ht="25.5" x14ac:dyDescent="0.2">
      <c r="A22" s="99">
        <v>44243</v>
      </c>
      <c r="B22" s="100">
        <v>313.05</v>
      </c>
      <c r="C22" s="109" t="s">
        <v>190</v>
      </c>
      <c r="D22" s="109" t="s">
        <v>191</v>
      </c>
      <c r="E22" s="110" t="s">
        <v>148</v>
      </c>
    </row>
    <row r="23" spans="1:5" s="1" customFormat="1" x14ac:dyDescent="0.2">
      <c r="A23" s="99">
        <v>44255</v>
      </c>
      <c r="B23" s="100">
        <v>56.78</v>
      </c>
      <c r="C23" s="109" t="s">
        <v>254</v>
      </c>
      <c r="D23" s="109" t="s">
        <v>147</v>
      </c>
      <c r="E23" s="110" t="s">
        <v>148</v>
      </c>
    </row>
    <row r="24" spans="1:5" s="1" customFormat="1" x14ac:dyDescent="0.2">
      <c r="A24" s="99">
        <v>44270</v>
      </c>
      <c r="B24" s="100">
        <v>298.08</v>
      </c>
      <c r="C24" s="109" t="s">
        <v>213</v>
      </c>
      <c r="D24" s="109" t="s">
        <v>198</v>
      </c>
      <c r="E24" s="110" t="s">
        <v>148</v>
      </c>
    </row>
    <row r="25" spans="1:5" s="1" customFormat="1" x14ac:dyDescent="0.2">
      <c r="A25" s="99">
        <v>44286</v>
      </c>
      <c r="B25" s="100">
        <v>22</v>
      </c>
      <c r="C25" s="109" t="s">
        <v>255</v>
      </c>
      <c r="D25" s="109" t="s">
        <v>147</v>
      </c>
      <c r="E25" s="110" t="s">
        <v>148</v>
      </c>
    </row>
    <row r="26" spans="1:5" s="1" customFormat="1" x14ac:dyDescent="0.2">
      <c r="A26" s="99">
        <v>44316</v>
      </c>
      <c r="B26" s="100">
        <v>22.68</v>
      </c>
      <c r="C26" s="109" t="s">
        <v>256</v>
      </c>
      <c r="D26" s="109" t="s">
        <v>147</v>
      </c>
      <c r="E26" s="110" t="s">
        <v>148</v>
      </c>
    </row>
    <row r="27" spans="1:5" s="1" customFormat="1" x14ac:dyDescent="0.2">
      <c r="A27" s="99">
        <v>44347</v>
      </c>
      <c r="B27" s="100">
        <v>66.099999999999994</v>
      </c>
      <c r="C27" s="109" t="s">
        <v>257</v>
      </c>
      <c r="D27" s="109" t="s">
        <v>147</v>
      </c>
      <c r="E27" s="110" t="s">
        <v>148</v>
      </c>
    </row>
    <row r="28" spans="1:5" s="1" customFormat="1" x14ac:dyDescent="0.2">
      <c r="A28" s="99">
        <v>44357</v>
      </c>
      <c r="B28" s="100">
        <v>473.91</v>
      </c>
      <c r="C28" s="109" t="s">
        <v>261</v>
      </c>
      <c r="D28" s="109" t="s">
        <v>191</v>
      </c>
      <c r="E28" s="110" t="s">
        <v>148</v>
      </c>
    </row>
    <row r="29" spans="1:5" s="1" customFormat="1" x14ac:dyDescent="0.2">
      <c r="A29" s="99">
        <v>44357</v>
      </c>
      <c r="B29" s="100">
        <v>1121.74</v>
      </c>
      <c r="C29" s="109" t="s">
        <v>262</v>
      </c>
      <c r="D29" s="109" t="s">
        <v>191</v>
      </c>
      <c r="E29" s="110" t="s">
        <v>148</v>
      </c>
    </row>
    <row r="30" spans="1:5" s="1" customFormat="1" x14ac:dyDescent="0.2">
      <c r="A30" s="99">
        <v>44377</v>
      </c>
      <c r="B30" s="100">
        <v>38.17</v>
      </c>
      <c r="C30" s="109" t="s">
        <v>258</v>
      </c>
      <c r="D30" s="109" t="s">
        <v>147</v>
      </c>
      <c r="E30" s="110" t="s">
        <v>148</v>
      </c>
    </row>
    <row r="31" spans="1:5" s="1" customFormat="1" hidden="1" x14ac:dyDescent="0.2">
      <c r="A31" s="105"/>
      <c r="B31" s="106"/>
      <c r="C31" s="107"/>
      <c r="D31" s="107"/>
      <c r="E31" s="108"/>
    </row>
    <row r="32" spans="1:5" ht="34.5" customHeight="1" x14ac:dyDescent="0.2">
      <c r="A32" s="48" t="s">
        <v>116</v>
      </c>
      <c r="B32" s="54">
        <f>SUM(B11:B31)</f>
        <v>14435.42</v>
      </c>
      <c r="C32" s="58" t="str">
        <f>IF(SUBTOTAL(3,B31:B31)=SUBTOTAL(103,B31:B31),'Summary and sign-off'!$A$48,'Summary and sign-off'!$A$49)</f>
        <v>Check - there are no hidden rows with data</v>
      </c>
      <c r="D32" s="137" t="str">
        <f>IF('Summary and sign-off'!F59='Summary and sign-off'!F54,'Summary and sign-off'!A51,'Summary and sign-off'!A50)</f>
        <v>Check - each entry provides sufficient information</v>
      </c>
      <c r="E32" s="137"/>
    </row>
    <row r="33" spans="1:6" ht="14.1" customHeight="1" x14ac:dyDescent="0.2">
      <c r="B33" s="16"/>
      <c r="C33" s="16"/>
      <c r="D33" s="16"/>
      <c r="E33" s="16"/>
    </row>
    <row r="34" spans="1:6" x14ac:dyDescent="0.2">
      <c r="A34" s="17" t="s">
        <v>7</v>
      </c>
      <c r="B34" s="16"/>
      <c r="C34" s="16"/>
      <c r="D34" s="16"/>
      <c r="E34" s="16"/>
    </row>
    <row r="35" spans="1:6" ht="12.6" customHeight="1" x14ac:dyDescent="0.2">
      <c r="A35" s="19" t="s">
        <v>168</v>
      </c>
      <c r="B35" s="16"/>
      <c r="C35" s="16"/>
      <c r="D35" s="16"/>
      <c r="E35" s="16"/>
    </row>
    <row r="36" spans="1:6" x14ac:dyDescent="0.2">
      <c r="A36" s="19" t="s">
        <v>133</v>
      </c>
      <c r="B36" s="18"/>
      <c r="C36" s="16"/>
      <c r="D36" s="16"/>
      <c r="E36" s="16"/>
      <c r="F36" s="16"/>
    </row>
    <row r="37" spans="1:6" x14ac:dyDescent="0.2">
      <c r="A37" s="19" t="s">
        <v>13</v>
      </c>
      <c r="C37" s="16"/>
      <c r="D37" s="16"/>
      <c r="E37" s="16"/>
      <c r="F37" s="16"/>
    </row>
    <row r="38" spans="1:6" ht="12.75" customHeight="1" x14ac:dyDescent="0.2">
      <c r="A38" s="19" t="s">
        <v>139</v>
      </c>
      <c r="B38" s="24"/>
      <c r="C38" s="21"/>
      <c r="D38" s="21"/>
      <c r="E38" s="21"/>
      <c r="F38" s="21"/>
    </row>
    <row r="39" spans="1:6" x14ac:dyDescent="0.2">
      <c r="B39" s="25"/>
      <c r="C39" s="16"/>
      <c r="D39" s="16"/>
      <c r="E39" s="16"/>
    </row>
    <row r="40" spans="1:6" hidden="1" x14ac:dyDescent="0.2">
      <c r="A40" s="16"/>
      <c r="B40" s="16"/>
      <c r="C40" s="16"/>
      <c r="D40" s="16"/>
    </row>
    <row r="41" spans="1:6" ht="12.75" hidden="1" customHeight="1" x14ac:dyDescent="0.2"/>
    <row r="42" spans="1:6" hidden="1" x14ac:dyDescent="0.2">
      <c r="A42" s="16"/>
      <c r="B42" s="16"/>
      <c r="C42" s="16"/>
      <c r="D42" s="16"/>
      <c r="E42" s="16"/>
    </row>
    <row r="43" spans="1:6" hidden="1" x14ac:dyDescent="0.2">
      <c r="A43" s="16"/>
      <c r="B43" s="16"/>
      <c r="C43" s="16"/>
      <c r="D43" s="16"/>
      <c r="E43" s="16"/>
    </row>
    <row r="44" spans="1:6" hidden="1" x14ac:dyDescent="0.2">
      <c r="A44" s="16"/>
      <c r="B44" s="16"/>
      <c r="C44" s="16"/>
      <c r="D44" s="16"/>
      <c r="E44" s="16"/>
    </row>
    <row r="45" spans="1:6" hidden="1" x14ac:dyDescent="0.2">
      <c r="A45" s="16"/>
      <c r="B45" s="16"/>
      <c r="C45" s="16"/>
      <c r="D45" s="16"/>
      <c r="E45" s="16"/>
    </row>
    <row r="46" spans="1:6" hidden="1" x14ac:dyDescent="0.2">
      <c r="A46" s="16"/>
      <c r="B46" s="16"/>
      <c r="C46" s="16"/>
      <c r="D46" s="16"/>
      <c r="E46" s="16"/>
    </row>
    <row r="48" spans="1:6" x14ac:dyDescent="0.2"/>
    <row r="49" spans="3:3" x14ac:dyDescent="0.2"/>
    <row r="50" spans="3:3" x14ac:dyDescent="0.2"/>
    <row r="51" spans="3:3" x14ac:dyDescent="0.2"/>
    <row r="52" spans="3:3" x14ac:dyDescent="0.2"/>
    <row r="53" spans="3:3" x14ac:dyDescent="0.2"/>
    <row r="54" spans="3:3" x14ac:dyDescent="0.2"/>
    <row r="55" spans="3:3" x14ac:dyDescent="0.2"/>
    <row r="56" spans="3:3" x14ac:dyDescent="0.2"/>
    <row r="57" spans="3:3" x14ac:dyDescent="0.2"/>
    <row r="58" spans="3:3" x14ac:dyDescent="0.2"/>
    <row r="59" spans="3:3" x14ac:dyDescent="0.2"/>
    <row r="60" spans="3:3" x14ac:dyDescent="0.2">
      <c r="C60" s="80">
        <v>693.91</v>
      </c>
    </row>
    <row r="61" spans="3:3" x14ac:dyDescent="0.2"/>
    <row r="62" spans="3:3" x14ac:dyDescent="0.2"/>
    <row r="63" spans="3:3" x14ac:dyDescent="0.2"/>
    <row r="64" spans="3:3" x14ac:dyDescent="0.2"/>
    <row r="65" x14ac:dyDescent="0.2"/>
    <row r="66" x14ac:dyDescent="0.2"/>
    <row r="67" x14ac:dyDescent="0.2"/>
    <row r="68" x14ac:dyDescent="0.2"/>
    <row r="69" x14ac:dyDescent="0.2"/>
    <row r="70" x14ac:dyDescent="0.2"/>
    <row r="71" x14ac:dyDescent="0.2"/>
    <row r="72" x14ac:dyDescent="0.2"/>
    <row r="73" x14ac:dyDescent="0.2"/>
    <row r="74" x14ac:dyDescent="0.2"/>
  </sheetData>
  <sheetProtection formatCells="0" insertRows="0" deleteRows="0"/>
  <mergeCells count="10">
    <mergeCell ref="B7:E7"/>
    <mergeCell ref="A8:E8"/>
    <mergeCell ref="A9:E9"/>
    <mergeCell ref="D32:E32"/>
    <mergeCell ref="A1:E1"/>
    <mergeCell ref="B2:E2"/>
    <mergeCell ref="B3:E3"/>
    <mergeCell ref="B4:E4"/>
    <mergeCell ref="B5:E5"/>
    <mergeCell ref="B6:E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1" xr:uid="{10748B7E-AC3C-487A-8390-85E18DDC5CD7}">
      <formula1>$B$4</formula1>
      <formula2>$B$5</formula2>
    </dataValidation>
    <dataValidation allowBlank="1" showInputMessage="1" showErrorMessage="1" prompt="Insert additional rows as needed:_x000a_- 'right click' on a row number (left of screen)_x000a_- select 'Insert' (this will insert a row above it)" sqref="A20:A30 A10:A19" xr:uid="{04655299-EDBA-4033-8071-262ACBC1A0DD}"/>
  </dataValidations>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8BE8161C-1CDD-45A2-B90C-3989835C2132}">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40B524B5-EBB2-4967-B8DB-1A52FB890163}">
          <x14:formula1>
            <xm:f>'Summary and sign-off'!$A$27:$A$28</xm:f>
          </x14:formula1>
          <xm:sqref>B6:E6</xm:sqref>
        </x14:dataValidation>
        <x14:dataValidation type="decimal" operator="greaterThan" allowBlank="1" showInputMessage="1" showErrorMessage="1" error="This cell must contain a dollar figure" xr:uid="{A82F5833-8196-4B4D-8F86-8C07E1399F4D}">
          <x14:formula1>
            <xm:f>'Summary and sign-off'!$A$47</xm:f>
          </x14:formula1>
          <xm:sqref>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54CA-E20C-42FE-9537-6110B44BFC6A}">
  <sheetPr>
    <tabColor theme="8" tint="-0.249977111117893"/>
    <pageSetUpPr fitToPage="1"/>
  </sheetPr>
  <dimension ref="A1:J79"/>
  <sheetViews>
    <sheetView zoomScaleNormal="100" workbookViewId="0">
      <selection activeCell="A9" sqref="A9:F9"/>
    </sheetView>
  </sheetViews>
  <sheetFormatPr defaultColWidth="0" defaultRowHeight="12.75" zeroHeight="1" x14ac:dyDescent="0.2"/>
  <cols>
    <col min="1" max="1" width="32" style="80" customWidth="1"/>
    <col min="2" max="2" width="20.85546875" style="80" bestFit="1" customWidth="1"/>
    <col min="3" max="3" width="22.140625" style="80" customWidth="1"/>
    <col min="4" max="4" width="18.28515625" style="80" customWidth="1"/>
    <col min="5" max="5" width="32.85546875" style="80" customWidth="1"/>
    <col min="6" max="6" width="24" style="80" customWidth="1"/>
    <col min="7" max="7" width="38" style="80" customWidth="1"/>
    <col min="8" max="10" width="9.140625" style="80" hidden="1" customWidth="1"/>
    <col min="11" max="15" width="0" style="80" hidden="1" customWidth="1"/>
    <col min="16" max="16384" width="0" style="80" hidden="1"/>
  </cols>
  <sheetData>
    <row r="1" spans="1:6" ht="26.25" customHeight="1" x14ac:dyDescent="0.2">
      <c r="A1" s="132" t="s">
        <v>32</v>
      </c>
      <c r="B1" s="132"/>
      <c r="C1" s="132"/>
      <c r="D1" s="132"/>
      <c r="E1" s="132"/>
      <c r="F1" s="132"/>
    </row>
    <row r="2" spans="1:6" ht="21" customHeight="1" x14ac:dyDescent="0.2">
      <c r="A2" s="2" t="s">
        <v>2</v>
      </c>
      <c r="B2" s="136" t="str">
        <f>'Summary and sign-off'!B2:F2</f>
        <v>Education New Zealand</v>
      </c>
      <c r="C2" s="136"/>
      <c r="D2" s="136"/>
      <c r="E2" s="136"/>
      <c r="F2" s="136"/>
    </row>
    <row r="3" spans="1:6" ht="21" customHeight="1" x14ac:dyDescent="0.2">
      <c r="A3" s="2" t="s">
        <v>3</v>
      </c>
      <c r="B3" s="136" t="str">
        <f>'Summary and sign-off'!B3:F3</f>
        <v>Grant McPherson</v>
      </c>
      <c r="C3" s="136"/>
      <c r="D3" s="136"/>
      <c r="E3" s="136"/>
      <c r="F3" s="136"/>
    </row>
    <row r="4" spans="1:6" ht="21" customHeight="1" x14ac:dyDescent="0.2">
      <c r="A4" s="2" t="s">
        <v>74</v>
      </c>
      <c r="B4" s="136">
        <f>'Summary and sign-off'!B4:F4</f>
        <v>44013</v>
      </c>
      <c r="C4" s="136"/>
      <c r="D4" s="136"/>
      <c r="E4" s="136"/>
      <c r="F4" s="136"/>
    </row>
    <row r="5" spans="1:6" ht="21" customHeight="1" x14ac:dyDescent="0.2">
      <c r="A5" s="2" t="s">
        <v>75</v>
      </c>
      <c r="B5" s="136">
        <f>'Summary and sign-off'!B5:F5</f>
        <v>44377</v>
      </c>
      <c r="C5" s="136"/>
      <c r="D5" s="136"/>
      <c r="E5" s="136"/>
      <c r="F5" s="136"/>
    </row>
    <row r="6" spans="1:6" ht="21" customHeight="1" x14ac:dyDescent="0.2">
      <c r="A6" s="2" t="s">
        <v>140</v>
      </c>
      <c r="B6" s="130" t="s">
        <v>28</v>
      </c>
      <c r="C6" s="130"/>
      <c r="D6" s="130"/>
      <c r="E6" s="130"/>
      <c r="F6" s="130"/>
    </row>
    <row r="7" spans="1:6" ht="21" customHeight="1" x14ac:dyDescent="0.2">
      <c r="A7" s="2" t="s">
        <v>90</v>
      </c>
      <c r="B7" s="130" t="s">
        <v>102</v>
      </c>
      <c r="C7" s="130"/>
      <c r="D7" s="130"/>
      <c r="E7" s="130"/>
      <c r="F7" s="130"/>
    </row>
    <row r="8" spans="1:6" ht="36" customHeight="1" x14ac:dyDescent="0.2">
      <c r="A8" s="140" t="s">
        <v>49</v>
      </c>
      <c r="B8" s="140"/>
      <c r="C8" s="140"/>
      <c r="D8" s="140"/>
      <c r="E8" s="140"/>
      <c r="F8" s="140"/>
    </row>
    <row r="9" spans="1:6" ht="36" customHeight="1" x14ac:dyDescent="0.2">
      <c r="A9" s="148" t="s">
        <v>114</v>
      </c>
      <c r="B9" s="149"/>
      <c r="C9" s="149"/>
      <c r="D9" s="149"/>
      <c r="E9" s="149"/>
      <c r="F9" s="149"/>
    </row>
    <row r="10" spans="1:6" ht="39" customHeight="1" x14ac:dyDescent="0.2">
      <c r="A10" s="23" t="s">
        <v>48</v>
      </c>
      <c r="B10" s="111" t="s">
        <v>170</v>
      </c>
      <c r="C10" s="111" t="s">
        <v>171</v>
      </c>
      <c r="D10" s="111" t="s">
        <v>172</v>
      </c>
      <c r="E10" s="111" t="s">
        <v>173</v>
      </c>
      <c r="F10" s="111" t="s">
        <v>174</v>
      </c>
    </row>
    <row r="11" spans="1:6" s="1" customFormat="1" ht="76.5" x14ac:dyDescent="0.2">
      <c r="A11" s="99">
        <v>44263</v>
      </c>
      <c r="B11" s="115" t="s">
        <v>193</v>
      </c>
      <c r="C11" s="116" t="s">
        <v>35</v>
      </c>
      <c r="D11" s="115" t="s">
        <v>192</v>
      </c>
      <c r="E11" s="117" t="s">
        <v>37</v>
      </c>
      <c r="F11" s="118"/>
    </row>
    <row r="12" spans="1:6" s="1" customFormat="1" hidden="1" x14ac:dyDescent="0.2">
      <c r="A12" s="99"/>
      <c r="B12" s="115"/>
      <c r="C12" s="116"/>
      <c r="D12" s="115"/>
      <c r="E12" s="117"/>
      <c r="F12" s="118"/>
    </row>
    <row r="13" spans="1:6" s="1" customFormat="1" hidden="1" x14ac:dyDescent="0.2">
      <c r="A13" s="99"/>
      <c r="B13" s="115"/>
      <c r="C13" s="116"/>
      <c r="D13" s="115"/>
      <c r="E13" s="117"/>
      <c r="F13" s="118"/>
    </row>
    <row r="14" spans="1:6" s="1" customFormat="1" hidden="1" x14ac:dyDescent="0.2">
      <c r="A14" s="99"/>
      <c r="B14" s="115"/>
      <c r="C14" s="116"/>
      <c r="D14" s="115"/>
      <c r="E14" s="117"/>
      <c r="F14" s="118"/>
    </row>
    <row r="15" spans="1:6" s="1" customFormat="1" hidden="1" x14ac:dyDescent="0.2">
      <c r="A15" s="99"/>
      <c r="B15" s="115"/>
      <c r="C15" s="116"/>
      <c r="D15" s="115"/>
      <c r="E15" s="117"/>
      <c r="F15" s="118"/>
    </row>
    <row r="16" spans="1:6" s="1" customFormat="1" hidden="1" x14ac:dyDescent="0.2">
      <c r="A16" s="112"/>
      <c r="B16" s="107"/>
      <c r="C16" s="113"/>
      <c r="D16" s="107"/>
      <c r="E16" s="114"/>
      <c r="F16" s="108"/>
    </row>
    <row r="17" spans="1:7" ht="34.5" customHeight="1" x14ac:dyDescent="0.2">
      <c r="A17" s="119" t="s">
        <v>137</v>
      </c>
      <c r="B17" s="120" t="s">
        <v>34</v>
      </c>
      <c r="C17" s="121">
        <f>C18+C19</f>
        <v>1</v>
      </c>
      <c r="D17" s="122" t="str">
        <f>IF(SUBTOTAL(3,C11:C16)=SUBTOTAL(103,C11:C16),'Summary and sign-off'!$A$48,'Summary and sign-off'!$A$49)</f>
        <v>Check - there are no hidden rows with data</v>
      </c>
      <c r="E17" s="137" t="str">
        <f>IF('Summary and sign-off'!F60='Summary and sign-off'!F54,'Summary and sign-off'!A52,'Summary and sign-off'!A50)</f>
        <v>Check - each entry provides sufficient information</v>
      </c>
      <c r="F17" s="137"/>
      <c r="G17" s="1"/>
    </row>
    <row r="18" spans="1:7" ht="25.5" customHeight="1" x14ac:dyDescent="0.25">
      <c r="A18" s="49"/>
      <c r="B18" s="50" t="s">
        <v>35</v>
      </c>
      <c r="C18" s="51">
        <f>COUNTIF(C11:C16,'Summary and sign-off'!A45)</f>
        <v>1</v>
      </c>
      <c r="D18" s="13"/>
      <c r="E18" s="14"/>
      <c r="F18" s="15"/>
    </row>
    <row r="19" spans="1:7" ht="25.5" customHeight="1" x14ac:dyDescent="0.25">
      <c r="A19" s="49"/>
      <c r="B19" s="50" t="s">
        <v>33</v>
      </c>
      <c r="C19" s="51">
        <f>COUNTIF(C11:C16,'Summary and sign-off'!A46)</f>
        <v>0</v>
      </c>
      <c r="D19" s="13"/>
      <c r="E19" s="14"/>
      <c r="F19" s="15"/>
    </row>
    <row r="20" spans="1:7" x14ac:dyDescent="0.2">
      <c r="A20" s="16"/>
      <c r="B20" s="17"/>
      <c r="C20" s="16"/>
      <c r="D20" s="18"/>
      <c r="E20" s="18"/>
      <c r="F20" s="16"/>
    </row>
    <row r="21" spans="1:7" x14ac:dyDescent="0.2">
      <c r="A21" s="17" t="s">
        <v>7</v>
      </c>
      <c r="B21" s="17"/>
      <c r="C21" s="17"/>
      <c r="D21" s="17"/>
      <c r="E21" s="17"/>
      <c r="F21" s="17"/>
    </row>
    <row r="22" spans="1:7" s="125" customFormat="1" x14ac:dyDescent="0.2">
      <c r="A22" s="17"/>
      <c r="B22" s="17"/>
      <c r="C22" s="17"/>
      <c r="D22" s="17"/>
      <c r="E22" s="17"/>
      <c r="F22" s="17"/>
    </row>
    <row r="23" spans="1:7" s="125" customFormat="1" x14ac:dyDescent="0.2">
      <c r="A23" s="17"/>
      <c r="B23" s="17"/>
      <c r="C23" s="17"/>
      <c r="D23" s="17"/>
      <c r="E23" s="17"/>
      <c r="F23" s="17"/>
    </row>
    <row r="24" spans="1:7" s="125" customFormat="1" x14ac:dyDescent="0.2">
      <c r="A24" s="17"/>
      <c r="B24" s="17"/>
      <c r="C24" s="17"/>
      <c r="D24" s="17"/>
      <c r="E24" s="17"/>
      <c r="F24" s="17"/>
    </row>
    <row r="25" spans="1:7" s="125" customFormat="1" x14ac:dyDescent="0.2">
      <c r="A25" s="17"/>
      <c r="B25" s="17"/>
      <c r="C25" s="17"/>
      <c r="D25" s="17"/>
      <c r="E25" s="17"/>
      <c r="F25" s="17"/>
    </row>
    <row r="26" spans="1:7" s="125" customFormat="1" x14ac:dyDescent="0.2">
      <c r="A26" s="17"/>
      <c r="B26" s="17"/>
      <c r="C26" s="17"/>
      <c r="D26" s="17"/>
      <c r="E26" s="17"/>
      <c r="F26" s="17"/>
    </row>
    <row r="27" spans="1:7" s="125" customFormat="1" x14ac:dyDescent="0.2">
      <c r="A27" s="17"/>
      <c r="B27" s="17"/>
      <c r="C27" s="17"/>
      <c r="D27" s="17"/>
      <c r="E27" s="17"/>
      <c r="F27" s="17"/>
    </row>
    <row r="28" spans="1:7" s="125" customFormat="1" x14ac:dyDescent="0.2">
      <c r="A28" s="17"/>
      <c r="B28" s="17"/>
      <c r="C28" s="17"/>
      <c r="D28" s="17"/>
      <c r="E28" s="17"/>
      <c r="F28" s="17"/>
    </row>
    <row r="29" spans="1:7" s="125" customFormat="1" x14ac:dyDescent="0.2">
      <c r="A29" s="17"/>
      <c r="B29" s="17"/>
      <c r="C29" s="17"/>
      <c r="D29" s="17"/>
      <c r="E29" s="17"/>
      <c r="F29" s="17"/>
    </row>
    <row r="30" spans="1:7" s="125" customFormat="1" x14ac:dyDescent="0.2">
      <c r="A30" s="17"/>
      <c r="B30" s="17"/>
      <c r="C30" s="17"/>
      <c r="D30" s="17"/>
      <c r="E30" s="17"/>
      <c r="F30" s="17"/>
    </row>
    <row r="31" spans="1:7" s="125" customFormat="1" x14ac:dyDescent="0.2">
      <c r="A31" s="17"/>
      <c r="B31" s="17"/>
      <c r="C31" s="17"/>
      <c r="D31" s="17"/>
      <c r="E31" s="17"/>
      <c r="F31" s="17"/>
    </row>
    <row r="32" spans="1:7" s="125" customFormat="1" x14ac:dyDescent="0.2">
      <c r="A32" s="17"/>
      <c r="B32" s="17"/>
      <c r="C32" s="17"/>
      <c r="D32" s="17"/>
      <c r="E32" s="17"/>
      <c r="F32" s="17"/>
    </row>
    <row r="33" spans="1:6" s="125" customFormat="1" x14ac:dyDescent="0.2">
      <c r="A33" s="17"/>
      <c r="B33" s="17"/>
      <c r="C33" s="17"/>
      <c r="D33" s="17"/>
      <c r="E33" s="17"/>
      <c r="F33" s="17"/>
    </row>
    <row r="34" spans="1:6" s="125" customFormat="1" x14ac:dyDescent="0.2">
      <c r="A34" s="17"/>
      <c r="B34" s="17"/>
      <c r="C34" s="17"/>
      <c r="D34" s="17"/>
      <c r="E34" s="17"/>
      <c r="F34" s="17"/>
    </row>
    <row r="35" spans="1:6" s="125" customFormat="1" x14ac:dyDescent="0.2">
      <c r="A35" s="17"/>
      <c r="B35" s="17"/>
      <c r="C35" s="17"/>
      <c r="D35" s="17"/>
      <c r="E35" s="17"/>
      <c r="F35" s="17"/>
    </row>
    <row r="36" spans="1:6" ht="12.6" customHeight="1" x14ac:dyDescent="0.2">
      <c r="A36" s="19" t="s">
        <v>168</v>
      </c>
      <c r="B36" s="16"/>
      <c r="C36" s="16"/>
      <c r="D36" s="16"/>
      <c r="E36" s="16"/>
    </row>
    <row r="37" spans="1:6" x14ac:dyDescent="0.2">
      <c r="A37" s="19" t="s">
        <v>133</v>
      </c>
      <c r="B37" s="18"/>
      <c r="C37" s="16"/>
      <c r="D37" s="16"/>
      <c r="E37" s="16"/>
      <c r="F37" s="16"/>
    </row>
    <row r="38" spans="1:6" x14ac:dyDescent="0.2">
      <c r="A38" s="19" t="s">
        <v>15</v>
      </c>
      <c r="B38" s="20"/>
      <c r="C38" s="20"/>
      <c r="D38" s="20"/>
      <c r="E38" s="20"/>
      <c r="F38" s="20"/>
    </row>
    <row r="39" spans="1:6" ht="12.75" customHeight="1" x14ac:dyDescent="0.2">
      <c r="A39" s="19" t="s">
        <v>83</v>
      </c>
      <c r="B39" s="16"/>
      <c r="C39" s="16"/>
      <c r="D39" s="16"/>
      <c r="E39" s="16"/>
      <c r="F39" s="16"/>
    </row>
    <row r="40" spans="1:6" ht="12.95" customHeight="1" x14ac:dyDescent="0.2">
      <c r="A40" s="19" t="s">
        <v>36</v>
      </c>
      <c r="B40" s="16"/>
      <c r="C40" s="16"/>
      <c r="D40" s="16"/>
      <c r="E40" s="16"/>
      <c r="F40" s="16"/>
    </row>
    <row r="41" spans="1:6" x14ac:dyDescent="0.2">
      <c r="A41" s="19" t="s">
        <v>50</v>
      </c>
      <c r="C41" s="16"/>
      <c r="D41" s="16"/>
      <c r="E41" s="16"/>
      <c r="F41" s="16"/>
    </row>
    <row r="42" spans="1:6" ht="12.75" customHeight="1" x14ac:dyDescent="0.2">
      <c r="A42" s="19" t="s">
        <v>139</v>
      </c>
      <c r="B42" s="19"/>
      <c r="C42" s="21"/>
      <c r="D42" s="21"/>
      <c r="E42" s="21"/>
      <c r="F42" s="21"/>
    </row>
    <row r="43" spans="1:6" ht="12.75" customHeight="1" x14ac:dyDescent="0.2">
      <c r="A43" s="19"/>
      <c r="B43" s="19"/>
      <c r="C43" s="21"/>
      <c r="D43" s="21"/>
      <c r="E43" s="21"/>
      <c r="F43" s="21"/>
    </row>
    <row r="44" spans="1:6" ht="12.75" customHeight="1" x14ac:dyDescent="0.2">
      <c r="A44" s="19"/>
      <c r="B44" s="19"/>
      <c r="C44" s="21"/>
      <c r="D44" s="21"/>
      <c r="E44" s="21"/>
      <c r="F44" s="21"/>
    </row>
    <row r="45" spans="1:6" x14ac:dyDescent="0.2"/>
    <row r="46" spans="1:6" x14ac:dyDescent="0.2"/>
    <row r="47" spans="1:6" x14ac:dyDescent="0.2">
      <c r="A47" s="17"/>
      <c r="B47" s="17"/>
      <c r="C47" s="17"/>
      <c r="D47" s="17"/>
      <c r="E47" s="17"/>
      <c r="F47" s="17"/>
    </row>
    <row r="48" spans="1:6" x14ac:dyDescent="0.2">
      <c r="A48" s="17"/>
      <c r="B48" s="17"/>
      <c r="C48" s="17"/>
      <c r="D48" s="17"/>
      <c r="E48" s="17"/>
      <c r="F48" s="17"/>
    </row>
    <row r="49" spans="1:6" x14ac:dyDescent="0.2">
      <c r="A49" s="17"/>
      <c r="B49" s="17"/>
      <c r="C49" s="17"/>
      <c r="D49" s="17"/>
      <c r="E49" s="17"/>
      <c r="F49" s="17"/>
    </row>
    <row r="50" spans="1:6" x14ac:dyDescent="0.2">
      <c r="A50" s="17"/>
      <c r="B50" s="17"/>
      <c r="C50" s="17"/>
      <c r="D50" s="17"/>
      <c r="E50" s="17"/>
      <c r="F50" s="17"/>
    </row>
    <row r="51" spans="1:6" x14ac:dyDescent="0.2">
      <c r="A51" s="17"/>
      <c r="B51" s="17"/>
      <c r="C51" s="17"/>
      <c r="D51" s="17"/>
      <c r="E51" s="17"/>
      <c r="F51" s="17"/>
    </row>
    <row r="52" spans="1:6" x14ac:dyDescent="0.2"/>
    <row r="53" spans="1:6" x14ac:dyDescent="0.2"/>
    <row r="54" spans="1:6" x14ac:dyDescent="0.2"/>
    <row r="55" spans="1:6" x14ac:dyDescent="0.2"/>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sheetProtection formatCells="0" insertRows="0" deleteRows="0"/>
  <dataConsolidate/>
  <mergeCells count="10">
    <mergeCell ref="B7:F7"/>
    <mergeCell ref="A8:F8"/>
    <mergeCell ref="A9:F9"/>
    <mergeCell ref="E17:F17"/>
    <mergeCell ref="A1:F1"/>
    <mergeCell ref="B2:F2"/>
    <mergeCell ref="B3:F3"/>
    <mergeCell ref="B4:F4"/>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A553559F-807B-40F6-B608-40768CB9A8DD}">
      <formula1>$B$4</formula1>
      <formula2>$B$5</formula2>
    </dataValidation>
    <dataValidation allowBlank="1" showInputMessage="1" showErrorMessage="1" prompt="Insert additional rows as needed:_x000a_- 'right click' on a row number (left of screen)_x000a_- select 'Insert' (this will insert a row above it)" sqref="A10" xr:uid="{65907D43-5790-432E-AA77-33F2AC51DA0D}"/>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23EE7BF-F7AC-4B34-A923-92DE4131EDA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errorStyle="information" operator="greaterThan" allowBlank="1" showInputMessage="1" prompt="Provide specific $ value if possible" xr:uid="{25B9C5AF-E531-4903-91A8-4AA937B06AF1}">
          <x14:formula1>
            <xm:f>'Summary and sign-off'!$A$39:$A$44</xm:f>
          </x14:formula1>
          <xm:sqref>E11:E16</xm:sqref>
        </x14:dataValidation>
        <x14:dataValidation type="list" allowBlank="1" showInputMessage="1" showErrorMessage="1" error="Use the drop down list (at the right of the cell)" xr:uid="{738FC681-C254-4F34-BE66-F29B2A9CBD62}">
          <x14:formula1>
            <xm:f>'Summary and sign-off'!$A$45:$A$46</xm:f>
          </x14:formula1>
          <xm:sqref>C11:C16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E8EE1A71-3B04-4E60-86E2-4D5AE3A3E6F2}">
          <x14:formula1>
            <xm:f>'Summary and sign-off'!$A$29:$A$30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A904207-9EFC-4714-81FC-C72856630740}">
          <x14:formula1>
            <xm:f>'Summary and sign-off'!$A$27:$A$28</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F7BF08508B97ED4B93757094D26869F11C00A81E714A3360484B9D3C41DB0EC03133" ma:contentTypeVersion="19" ma:contentTypeDescription="Create a new Excel Spreadsheet" ma:contentTypeScope="" ma:versionID="45963d91b579a65337e466724ffff65d">
  <xsd:schema xmlns:xsd="http://www.w3.org/2001/XMLSchema" xmlns:xs="http://www.w3.org/2001/XMLSchema" xmlns:p="http://schemas.microsoft.com/office/2006/metadata/properties" xmlns:ns2="f29a2f10-a5db-4e09-b9c5-62a791749201" targetNamespace="http://schemas.microsoft.com/office/2006/metadata/properties" ma:root="true" ma:fieldsID="d53539304c1e03e35aaad1aebe6f78ba" ns2:_="">
    <xsd:import namespace="f29a2f10-a5db-4e09-b9c5-62a791749201"/>
    <xsd:element name="properties">
      <xsd:complexType>
        <xsd:sequence>
          <xsd:element name="documentManagement">
            <xsd:complexType>
              <xsd:all>
                <xsd:element ref="ns2:C3TopicNote" minOccurs="0"/>
                <xsd:element ref="ns2:TaxCatchAll" minOccurs="0"/>
                <xsd:element ref="ns2:TaxCatchAllLabel" minOccurs="0"/>
                <xsd:element ref="ns2:TaxKeywordTaxHTField" minOccurs="0"/>
                <xsd:element ref="ns2:ENZAudience" minOccurs="0"/>
                <xsd:element ref="ns2:hf6f8425742942ce996f03b8a46e85bc" minOccurs="0"/>
                <xsd:element ref="ns2:C3FinancialYearNote" minOccurs="0"/>
                <xsd:element ref="ns2:ENZCompliance" minOccurs="0"/>
                <xsd:element ref="ns2:i97195ef2ac04be4802cb72747954982" minOccurs="0"/>
                <xsd:element ref="ns2:m5527a7c684b44749bfb914d709bc3e7" minOccurs="0"/>
                <xsd:element ref="ns2:ee7c471fd65e4297a2a17f09754753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C3TopicNote" ma:index="8"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TaxCatchAll" ma:index="9"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ENZAudience" ma:index="14"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hf6f8425742942ce996f03b8a46e85bc" ma:index="15"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ENZCompliance" ma:index="19" nillable="true" ma:displayName="Compliance?" ma:default="0" ma:description="Compliance" ma:internalName="ENZCompliance" ma:readOnly="false">
      <xsd:simpleType>
        <xsd:restriction base="dms:Boolean"/>
      </xsd:simple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TermInfo xmlns="http://schemas.microsoft.com/office/infopath/2007/PartnerControls">
          <TermName xmlns="http://schemas.microsoft.com/office/infopath/2007/PartnerControls">September</TermName>
          <TermId xmlns="http://schemas.microsoft.com/office/infopath/2007/PartnerControls">2aa741ac-1886-4f72-a341-ed2f6e8a268d</TermId>
        </TermInfo>
      </Term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74</Value>
      <Value>141</Value>
      <Value>2156</Value>
    </TaxCatchAll>
    <C3FinancialYearNote xmlns="f29a2f10-a5db-4e09-b9c5-62a791749201">
      <Terms xmlns="http://schemas.microsoft.com/office/infopath/2007/PartnerControls">
        <TermInfo xmlns="http://schemas.microsoft.com/office/infopath/2007/PartnerControls">
          <TermName xmlns="http://schemas.microsoft.com/office/infopath/2007/PartnerControls">FY20/21</TermName>
          <TermId xmlns="http://schemas.microsoft.com/office/infopath/2007/PartnerControls">3fa7b6b8-c41c-4385-be4b-173f823b8408</TermId>
        </TermInfo>
      </Terms>
    </C3FinancialYearNot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CCB5CA05-C751-49DE-93C7-377A0E6BC4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f29a2f10-a5db-4e09-b9c5-62a791749201"/>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FY2019/20</dc:title>
  <dc:creator>mortensenm</dc:creator>
  <cp:keywords/>
  <dc:description>Version 7 - for review by SIT - ready 2/10/18</dc:description>
  <cp:lastModifiedBy>Emily Yao</cp:lastModifiedBy>
  <cp:lastPrinted>2020-07-12T22:55:01Z</cp:lastPrinted>
  <dcterms:created xsi:type="dcterms:W3CDTF">2010-10-17T20:59:02Z</dcterms:created>
  <dcterms:modified xsi:type="dcterms:W3CDTF">2021-07-20T20:32:49Z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0x010100F7BF08508B97ED4B93757094D26869F11C00A81E714A3360484B9D3C41DB0EC03133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ZGlobalRegion">
    <vt:lpwstr/>
  </property>
  <property fmtid="{D5CDD505-2E9C-101B-9397-08002B2CF9AE}" pid="8" name="TaxKeyword">
    <vt:lpwstr/>
  </property>
  <property fmtid="{D5CDD505-2E9C-101B-9397-08002B2CF9AE}" pid="9" name="ENZMonth">
    <vt:lpwstr>74;#September|2aa741ac-1886-4f72-a341-ed2f6e8a268d</vt:lpwstr>
  </property>
  <property fmtid="{D5CDD505-2E9C-101B-9397-08002B2CF9AE}" pid="10" name="Financial Reporting Activity">
    <vt:lpwstr/>
  </property>
  <property fmtid="{D5CDD505-2E9C-101B-9397-08002B2CF9AE}" pid="11" name="ENZCountry">
    <vt:lpwstr/>
  </property>
  <property fmtid="{D5CDD505-2E9C-101B-9397-08002B2CF9AE}" pid="12" name="C3FinancialYear">
    <vt:lpwstr>2156;#FY20/21|3fa7b6b8-c41c-4385-be4b-173f823b8408</vt:lpwstr>
  </property>
  <property fmtid="{D5CDD505-2E9C-101B-9397-08002B2CF9AE}" pid="13" name="C3Topic">
    <vt:lpwstr>141;#CE Expenses|d970ab78-8c14-4757-a5bb-a6189f86cae2</vt:lpwstr>
  </property>
  <property fmtid="{D5CDD505-2E9C-101B-9397-08002B2CF9AE}" pid="14" name="AuthorIds_UIVersion_5">
    <vt:lpwstr>62</vt:lpwstr>
  </property>
  <property fmtid="{D5CDD505-2E9C-101B-9397-08002B2CF9AE}" pid="15" name="AuthorIds_UIVersion_17">
    <vt:lpwstr>62</vt:lpwstr>
  </property>
</Properties>
</file>